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66" activeTab="0"/>
  </bookViews>
  <sheets>
    <sheet name="прейскуран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<sst xmlns="http://schemas.openxmlformats.org/spreadsheetml/2006/main" count="32" uniqueCount="32">
  <si>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Вид услуг </t>
  </si>
  <si>
    <t>Прибыль</t>
  </si>
  <si>
    <t>Налог на прибыль</t>
  </si>
  <si>
    <t>Стоимость</t>
  </si>
  <si>
    <t>Количество</t>
  </si>
  <si>
    <t>Сумма дохода</t>
  </si>
  <si>
    <t>з/пл основ персонала</t>
  </si>
  <si>
    <t>начисления на з/пл</t>
  </si>
  <si>
    <t>питание</t>
  </si>
  <si>
    <t>Итого прямых расходов</t>
  </si>
  <si>
    <t>з/пл вспомогат персонала</t>
  </si>
  <si>
    <t>начисления на з/плату</t>
  </si>
  <si>
    <t>Итого косвенных  расходов</t>
  </si>
  <si>
    <t>ВСЕГО</t>
  </si>
  <si>
    <t>Чистая прибыль</t>
  </si>
  <si>
    <t>прочие косвенные расходы</t>
  </si>
  <si>
    <t>Патологоанатомическое отделение</t>
  </si>
  <si>
    <t>Гинекологическое отделение</t>
  </si>
  <si>
    <t>Акушерское отделение</t>
  </si>
  <si>
    <t>Женская консультация</t>
  </si>
  <si>
    <t xml:space="preserve">Код услуги </t>
  </si>
  <si>
    <t>Клинико-диагностическая лаборатория</t>
  </si>
  <si>
    <t>Анестезиологическое пособие</t>
  </si>
  <si>
    <t xml:space="preserve">                                                                                        «  Утверждаю»</t>
  </si>
  <si>
    <t xml:space="preserve">                                                                         Главный врач  ГБУЗ НО</t>
  </si>
  <si>
    <t xml:space="preserve">                                                                        «Родильный дом №5»</t>
  </si>
  <si>
    <t xml:space="preserve">                                                                        Московского района</t>
  </si>
  <si>
    <t xml:space="preserve">                                                                ________________ М.В.Семенников</t>
  </si>
  <si>
    <t xml:space="preserve">на платные услуги ГБУЗ НО «Родильный дом №5» </t>
  </si>
  <si>
    <t xml:space="preserve">                                                                «____»____________2017год  </t>
  </si>
  <si>
    <t>Зам. главного врача по ЭВ                                     И.В.Щекина</t>
  </si>
  <si>
    <t>ПРЕЙСКУРАНТ на 01.01.2017г.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</si>
</sst>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\-??_);_(@_)"/>
    <numFmt numFmtId="174" formatCode="0.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"/>
  </numFmts>
  <fonts count="5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3" fontId="1" fillId="34" borderId="13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4" borderId="15" xfId="0" applyNumberFormat="1" applyFont="1" applyFill="1" applyBorder="1" applyAlignment="1">
      <alignment horizontal="center"/>
    </xf>
    <xf numFmtId="4" fontId="2" fillId="35" borderId="15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" fontId="48" fillId="34" borderId="10" xfId="0" applyNumberFormat="1" applyFont="1" applyFill="1" applyBorder="1" applyAlignment="1">
      <alignment horizontal="center"/>
    </xf>
    <xf numFmtId="4" fontId="49" fillId="35" borderId="10" xfId="0" applyNumberFormat="1" applyFont="1" applyFill="1" applyBorder="1" applyAlignment="1">
      <alignment/>
    </xf>
    <xf numFmtId="4" fontId="49" fillId="36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49" fillId="0" borderId="16" xfId="0" applyFont="1" applyFill="1" applyBorder="1" applyAlignment="1">
      <alignment wrapText="1"/>
    </xf>
    <xf numFmtId="4" fontId="49" fillId="0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4" fontId="48" fillId="37" borderId="10" xfId="0" applyNumberFormat="1" applyFont="1" applyFill="1" applyBorder="1" applyAlignment="1">
      <alignment horizontal="center"/>
    </xf>
    <xf numFmtId="0" fontId="50" fillId="38" borderId="0" xfId="0" applyFont="1" applyFill="1" applyAlignment="1">
      <alignment/>
    </xf>
    <xf numFmtId="4" fontId="49" fillId="0" borderId="17" xfId="0" applyNumberFormat="1" applyFont="1" applyFill="1" applyBorder="1" applyAlignment="1">
      <alignment horizontal="center"/>
    </xf>
    <xf numFmtId="0" fontId="49" fillId="39" borderId="16" xfId="0" applyFont="1" applyFill="1" applyBorder="1" applyAlignment="1">
      <alignment wrapText="1"/>
    </xf>
    <xf numFmtId="4" fontId="49" fillId="40" borderId="10" xfId="0" applyNumberFormat="1" applyFont="1" applyFill="1" applyBorder="1" applyAlignment="1">
      <alignment horizontal="center"/>
    </xf>
    <xf numFmtId="1" fontId="49" fillId="40" borderId="10" xfId="0" applyNumberFormat="1" applyFont="1" applyFill="1" applyBorder="1" applyAlignment="1">
      <alignment horizontal="center"/>
    </xf>
    <xf numFmtId="4" fontId="49" fillId="40" borderId="17" xfId="0" applyNumberFormat="1" applyFont="1" applyFill="1" applyBorder="1" applyAlignment="1">
      <alignment horizontal="center"/>
    </xf>
    <xf numFmtId="4" fontId="2" fillId="40" borderId="10" xfId="0" applyNumberFormat="1" applyFont="1" applyFill="1" applyBorder="1" applyAlignment="1">
      <alignment/>
    </xf>
    <xf numFmtId="4" fontId="49" fillId="38" borderId="10" xfId="0" applyNumberFormat="1" applyFont="1" applyFill="1" applyBorder="1" applyAlignment="1">
      <alignment horizontal="center"/>
    </xf>
    <xf numFmtId="1" fontId="49" fillId="38" borderId="10" xfId="0" applyNumberFormat="1" applyFont="1" applyFill="1" applyBorder="1" applyAlignment="1">
      <alignment horizontal="center"/>
    </xf>
    <xf numFmtId="4" fontId="49" fillId="38" borderId="17" xfId="0" applyNumberFormat="1" applyFont="1" applyFill="1" applyBorder="1" applyAlignment="1">
      <alignment horizontal="center"/>
    </xf>
    <xf numFmtId="4" fontId="2" fillId="38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3" fontId="1" fillId="34" borderId="0" xfId="0" applyNumberFormat="1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41" borderId="18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 horizontal="center" wrapText="1"/>
    </xf>
    <xf numFmtId="0" fontId="3" fillId="41" borderId="20" xfId="0" applyFont="1" applyFill="1" applyBorder="1" applyAlignment="1">
      <alignment horizontal="center" wrapText="1"/>
    </xf>
    <xf numFmtId="0" fontId="3" fillId="41" borderId="21" xfId="0" applyFont="1" applyFill="1" applyBorder="1" applyAlignment="1">
      <alignment horizontal="center" wrapText="1"/>
    </xf>
    <xf numFmtId="0" fontId="3" fillId="41" borderId="2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55;&#1083;&#1072;&#1090;&#1085;&#1099;&#1077;%20&#1091;&#1089;&#1083;&#1091;&#1075;&#1080;\2013%20&#1075;&#1086;&#1076;\&#1056;&#1086;&#1076;&#1076;&#1086;&#1084;%205\&#1050;&#1072;&#1083;&#1100;&#1082;&#1091;&#1083;&#1103;&#1094;&#1080;&#1103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&#1089;%20&#1072;&#1087;&#1088;&#1077;&#1083;&#1103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90;&#1085;&#1099;&#1077;%20&#1091;&#1089;&#1083;&#1091;&#1075;&#1080;\2017\&#1087;&#1088;&#1077;&#1081;&#1089;&#1082;&#1091;&#1088;&#1072;&#1085;&#1090;%202017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 время"/>
      <sheetName val="ПАО "/>
      <sheetName val="КДЛ"/>
      <sheetName val="КДЛ2"/>
      <sheetName val="КДЛ время"/>
      <sheetName val="наборы КДЛ"/>
      <sheetName val="общее"/>
      <sheetName val="общее время"/>
    </sheetNames>
    <sheetDataSet>
      <sheetData sheetId="2">
        <row r="10">
          <cell r="B10" t="str">
            <v>Просмотр гистологического препарата (3-й категории сложности)</v>
          </cell>
        </row>
        <row r="68">
          <cell r="B68" t="str">
            <v>Просмотр гистологического препарата (4-й категории сложности)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 "/>
      <sheetName val="КДЛ"/>
      <sheetName val="лаборатор"/>
      <sheetName val="УЗИ гинек."/>
      <sheetName val="койко-день"/>
      <sheetName val="анестезия"/>
      <sheetName val="УЗИ акушер."/>
      <sheetName val="операции"/>
      <sheetName val="ж.конс."/>
      <sheetName val="УЗИ-конс."/>
      <sheetName val="процедуры"/>
      <sheetName val="хирург. кабинет"/>
      <sheetName val="хирург.набор"/>
      <sheetName val="гистероскопия"/>
      <sheetName val="аборт"/>
      <sheetName val="швы на шейку"/>
      <sheetName val="рассечение"/>
      <sheetName val="удаление инород.тела"/>
      <sheetName val="лапароскоп.опер"/>
      <sheetName val="дополнит.набор"/>
      <sheetName val="смотр.каб."/>
      <sheetName val="набор акушерский"/>
      <sheetName val="патолог.роды"/>
      <sheetName val="расчет триместров"/>
      <sheetName val="расчетное вр."/>
      <sheetName val="расчет лечения в стац."/>
      <sheetName val="для гл.врача"/>
    </sheetNames>
    <sheetDataSet>
      <sheetData sheetId="8">
        <row r="10">
          <cell r="C10" t="str">
            <v>Удаление кисты яичника</v>
          </cell>
        </row>
        <row r="97">
          <cell r="C97" t="str">
            <v>Удаление кисты яичника с использоанием видеоэндоскопических технологий</v>
          </cell>
        </row>
        <row r="275">
          <cell r="C275" t="str">
            <v>Резекция шейки матки</v>
          </cell>
        </row>
        <row r="369">
          <cell r="C369" t="str">
            <v>Разделение внутриматочных сращений</v>
          </cell>
        </row>
        <row r="460">
          <cell r="C460" t="str">
            <v>Субтотальная гистерэктомия (ампутация матки) лапаротомическая</v>
          </cell>
        </row>
        <row r="556">
          <cell r="C556" t="str">
            <v>Субтотальная гистерэктомия (ампутация матки) с использованием видеоэндоскопических технологий</v>
          </cell>
        </row>
        <row r="652">
          <cell r="C652" t="str">
            <v>Субтотальная гистерэктомия (ампутация матки) с придатками лапароскопическая</v>
          </cell>
        </row>
        <row r="745">
          <cell r="C745" t="str">
            <v>Субтотальная гистерэктомия (ампутация матки) с придатками с использованием видеоэндоскопических технологий</v>
          </cell>
        </row>
        <row r="838">
          <cell r="C838" t="str">
            <v>Тотальная гистерэктомия (эстирпация матки) лапаротомическая</v>
          </cell>
        </row>
        <row r="932">
          <cell r="C932" t="str">
            <v>Тотальная гистерэктомия (эстирпация матки) с придатками лапаротомическая</v>
          </cell>
        </row>
        <row r="1027">
          <cell r="C1027" t="str">
            <v>Наложение швов на шейку матки</v>
          </cell>
        </row>
        <row r="1123">
          <cell r="C1123" t="str">
            <v>Удаление инородного тела из влагалища</v>
          </cell>
        </row>
        <row r="1220">
          <cell r="C1220" t="str">
            <v>Удаление новообразование из влагалища</v>
          </cell>
        </row>
        <row r="1314">
          <cell r="C1314" t="str">
            <v>Восстановление девственной плевы</v>
          </cell>
        </row>
        <row r="1407">
          <cell r="C1407" t="str">
            <v>Резекция яичника лапаротомическая</v>
          </cell>
        </row>
        <row r="1501">
          <cell r="C1501" t="str">
            <v>Резекция яичника  с использованием видеоэндоскопических технологий</v>
          </cell>
        </row>
        <row r="1596">
          <cell r="C1596" t="str">
            <v>Резекция яичника  с использованием видеоэндоскопических технологий  с помощью коагулятора</v>
          </cell>
        </row>
        <row r="1691">
          <cell r="C1691" t="str">
            <v>Ветрофиксация матки</v>
          </cell>
        </row>
        <row r="1788">
          <cell r="C1788" t="str">
            <v>Электродиатермоконизация шейки матки</v>
          </cell>
        </row>
        <row r="1885">
          <cell r="C1885" t="str">
            <v>Искусственное прерывание беременности (аборт)</v>
          </cell>
        </row>
        <row r="1982">
          <cell r="C1982" t="str">
            <v>Операция по поводу бесплодия на придатках матки</v>
          </cell>
        </row>
        <row r="2078">
          <cell r="C2078" t="str">
            <v>Удаление параовариальной кисты лапаротомическое</v>
          </cell>
        </row>
        <row r="2173">
          <cell r="C2173" t="str">
            <v>Удаление параовариальной кисты  с использованием видеоэндоскопических технологий</v>
          </cell>
        </row>
        <row r="2243">
          <cell r="C2243" t="str">
            <v>Рассечение девственной плевы</v>
          </cell>
        </row>
        <row r="2319">
          <cell r="C2319" t="str">
            <v>Восстановление влагалищной стенки</v>
          </cell>
        </row>
        <row r="2394">
          <cell r="C2394" t="str">
            <v>Зашивание разрыва влагалища в промежности</v>
          </cell>
        </row>
        <row r="2467">
          <cell r="C2467" t="str">
            <v>Зашивание разрыв шейки матки</v>
          </cell>
        </row>
        <row r="2540">
          <cell r="C2540" t="str">
            <v>Операции при опущении стенок матки и влагалища</v>
          </cell>
        </row>
        <row r="2619">
          <cell r="C2619" t="str">
            <v>Раздельное дагностическое выскабливание полости матки и цервикального канала</v>
          </cell>
        </row>
        <row r="2694">
          <cell r="C2694" t="str">
            <v>Биопсия яичника</v>
          </cell>
        </row>
        <row r="2769">
          <cell r="C2769" t="str">
            <v>Удаление внутриматочной спирали</v>
          </cell>
        </row>
        <row r="2844">
          <cell r="C2844" t="str">
            <v>Введение внутриматочной спирали</v>
          </cell>
        </row>
        <row r="2919">
          <cell r="C2919" t="str">
            <v>Стерилизация маточных труб лапаротомическая</v>
          </cell>
        </row>
        <row r="2995">
          <cell r="C2995" t="str">
            <v>Стерилизация маточных труб с использованием видеоэндоскопических технологий</v>
          </cell>
        </row>
        <row r="3160">
          <cell r="C3160" t="str">
            <v>Гистероскопия</v>
          </cell>
        </row>
        <row r="3243">
          <cell r="C3243" t="str">
            <v>Кольпоскопия</v>
          </cell>
        </row>
        <row r="3329">
          <cell r="C3329" t="str">
            <v>Искусственное прерывание беременности (медикаментозное)</v>
          </cell>
        </row>
      </sheetData>
      <sheetData sheetId="12">
        <row r="10">
          <cell r="C10" t="str">
            <v>Удаление новообразование из влагалища</v>
          </cell>
        </row>
        <row r="20">
          <cell r="I20">
            <v>83.99000000000001</v>
          </cell>
          <cell r="J20">
            <v>25.36</v>
          </cell>
          <cell r="L20">
            <v>1940.9599999999996</v>
          </cell>
          <cell r="M20">
            <v>1.13</v>
          </cell>
          <cell r="O20">
            <v>32.63</v>
          </cell>
          <cell r="P20">
            <v>9.85</v>
          </cell>
          <cell r="Q20">
            <v>41.25</v>
          </cell>
          <cell r="T20">
            <v>664.83</v>
          </cell>
        </row>
        <row r="104">
          <cell r="C104" t="str">
            <v>Электродиатермоконизация шейки матки</v>
          </cell>
        </row>
        <row r="114">
          <cell r="I114">
            <v>83.99000000000001</v>
          </cell>
          <cell r="J114">
            <v>25.36</v>
          </cell>
          <cell r="L114">
            <v>446.9099999999999</v>
          </cell>
          <cell r="M114">
            <v>10.58</v>
          </cell>
          <cell r="O114">
            <v>32.63</v>
          </cell>
          <cell r="P114">
            <v>9.85</v>
          </cell>
          <cell r="Q114">
            <v>41.25</v>
          </cell>
          <cell r="T114">
            <v>349.43</v>
          </cell>
        </row>
        <row r="390">
          <cell r="C390" t="str">
            <v>Раздельное дигностическое выскабливание</v>
          </cell>
        </row>
        <row r="400">
          <cell r="I400">
            <v>62</v>
          </cell>
          <cell r="J400">
            <v>18.72</v>
          </cell>
          <cell r="L400">
            <v>1131.1897</v>
          </cell>
          <cell r="M400">
            <v>0.46</v>
          </cell>
          <cell r="O400">
            <v>24.09</v>
          </cell>
          <cell r="P400">
            <v>7.28</v>
          </cell>
          <cell r="Q400">
            <v>30.45</v>
          </cell>
          <cell r="T400">
            <v>525.81</v>
          </cell>
        </row>
        <row r="450">
          <cell r="G450">
            <v>1799.9996999999998</v>
          </cell>
        </row>
        <row r="621">
          <cell r="C621" t="str">
            <v>Гистероскопия</v>
          </cell>
        </row>
        <row r="631">
          <cell r="I631">
            <v>186.01999999999998</v>
          </cell>
          <cell r="J631">
            <v>56.18</v>
          </cell>
          <cell r="L631">
            <v>1131.1897</v>
          </cell>
          <cell r="M631">
            <v>24.2</v>
          </cell>
          <cell r="O631">
            <v>72.27</v>
          </cell>
          <cell r="P631">
            <v>21.83</v>
          </cell>
          <cell r="Q631">
            <v>91.36</v>
          </cell>
          <cell r="T631">
            <v>1416.95</v>
          </cell>
        </row>
        <row r="679">
          <cell r="G679">
            <v>2999.9997000000003</v>
          </cell>
        </row>
        <row r="763">
          <cell r="C763" t="str">
            <v>Криодекструкция шейки матки</v>
          </cell>
        </row>
        <row r="773">
          <cell r="I773">
            <v>23.97</v>
          </cell>
          <cell r="J773">
            <v>7.24</v>
          </cell>
          <cell r="L773">
            <v>446.9099999999999</v>
          </cell>
          <cell r="M773">
            <v>1.26</v>
          </cell>
          <cell r="O773">
            <v>16.31</v>
          </cell>
          <cell r="P773">
            <v>4.93</v>
          </cell>
          <cell r="Q773">
            <v>20.62</v>
          </cell>
          <cell r="T773">
            <v>478.76</v>
          </cell>
        </row>
        <row r="821">
          <cell r="G821">
            <v>999.9999999999999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"/>
      <sheetName val="лаборатор"/>
      <sheetName val="УЗИ гинек."/>
      <sheetName val="койко-день"/>
      <sheetName val="анестезия"/>
      <sheetName val="УЗИ акушер."/>
      <sheetName val="гинек"/>
      <sheetName val="акуш"/>
      <sheetName val="ж.конс."/>
      <sheetName val="УЗИ-конс."/>
      <sheetName val="процедуры"/>
      <sheetName val="хирург. кабинет"/>
      <sheetName val="хир.наб"/>
      <sheetName val="гистеро"/>
      <sheetName val="аборт"/>
      <sheetName val="швы на шейку"/>
      <sheetName val="рассеч"/>
      <sheetName val="удал инор.тела"/>
      <sheetName val="лапар"/>
      <sheetName val="смотр.каб."/>
      <sheetName val="кесарево"/>
      <sheetName val="роды"/>
      <sheetName val="расчет триместров"/>
      <sheetName val="расчетное вр."/>
      <sheetName val="расчет лечения в стац."/>
    </sheetNames>
    <sheetDataSet>
      <sheetData sheetId="1">
        <row r="11">
          <cell r="C11" t="str">
            <v> А08.30.006</v>
          </cell>
        </row>
        <row r="17">
          <cell r="I17">
            <v>215.7</v>
          </cell>
          <cell r="J17">
            <v>65.14</v>
          </cell>
          <cell r="L17">
            <v>257.24</v>
          </cell>
          <cell r="M17">
            <v>48.87</v>
          </cell>
          <cell r="O17">
            <v>95.62</v>
          </cell>
          <cell r="P17">
            <v>28.88</v>
          </cell>
          <cell r="Q17">
            <v>128.82</v>
          </cell>
          <cell r="T17">
            <v>9.73</v>
          </cell>
        </row>
        <row r="68">
          <cell r="G68">
            <v>850</v>
          </cell>
        </row>
        <row r="84">
          <cell r="C84" t="str">
            <v> А08.30.006</v>
          </cell>
        </row>
        <row r="90">
          <cell r="I90">
            <v>212.26</v>
          </cell>
          <cell r="J90">
            <v>64.1</v>
          </cell>
          <cell r="L90">
            <v>257.24</v>
          </cell>
          <cell r="M90">
            <v>158.82</v>
          </cell>
          <cell r="O90">
            <v>82.28</v>
          </cell>
          <cell r="P90">
            <v>24.85</v>
          </cell>
          <cell r="Q90">
            <v>110.84</v>
          </cell>
          <cell r="T90">
            <v>589.61</v>
          </cell>
        </row>
        <row r="143">
          <cell r="G143">
            <v>1500</v>
          </cell>
        </row>
      </sheetData>
      <sheetData sheetId="2">
        <row r="8">
          <cell r="C8" t="str">
            <v>Исследование времени кровотечения</v>
          </cell>
        </row>
        <row r="11">
          <cell r="C11" t="str">
            <v> А12.05.015</v>
          </cell>
        </row>
        <row r="17">
          <cell r="I17">
            <v>28.87</v>
          </cell>
          <cell r="J17">
            <v>8.72</v>
          </cell>
          <cell r="L17">
            <v>11.73647485967078</v>
          </cell>
          <cell r="M17">
            <v>0.05</v>
          </cell>
          <cell r="O17">
            <v>10.49</v>
          </cell>
          <cell r="P17">
            <v>3.17</v>
          </cell>
          <cell r="Q17">
            <v>14.13</v>
          </cell>
          <cell r="T17">
            <v>12.83</v>
          </cell>
        </row>
        <row r="53">
          <cell r="G53">
            <v>89.99647485967078</v>
          </cell>
        </row>
        <row r="66">
          <cell r="C66" t="str">
            <v>Исследование уровня общего гемоглобина в крови</v>
          </cell>
        </row>
        <row r="69">
          <cell r="C69" t="str">
            <v>А09.05.003</v>
          </cell>
        </row>
        <row r="75">
          <cell r="I75">
            <v>28.87</v>
          </cell>
          <cell r="J75">
            <v>8.72</v>
          </cell>
          <cell r="L75">
            <v>11.73647485967078</v>
          </cell>
          <cell r="M75">
            <v>12.61</v>
          </cell>
          <cell r="O75">
            <v>10.49</v>
          </cell>
          <cell r="P75">
            <v>3.17</v>
          </cell>
          <cell r="Q75">
            <v>14.13</v>
          </cell>
          <cell r="T75">
            <v>10.27</v>
          </cell>
        </row>
        <row r="115">
          <cell r="G115">
            <v>99.99647485967078</v>
          </cell>
        </row>
        <row r="128">
          <cell r="C128" t="str">
            <v>Исследование уровня эритроцитов в крови</v>
          </cell>
        </row>
        <row r="132">
          <cell r="C132" t="str">
            <v>А08.05.003</v>
          </cell>
        </row>
        <row r="138">
          <cell r="I138">
            <v>21.65</v>
          </cell>
          <cell r="J138">
            <v>6.54</v>
          </cell>
          <cell r="L138">
            <v>11.73647485967078</v>
          </cell>
          <cell r="M138">
            <v>9.46</v>
          </cell>
          <cell r="O138">
            <v>7.86</v>
          </cell>
          <cell r="P138">
            <v>2.37</v>
          </cell>
          <cell r="Q138">
            <v>10.6</v>
          </cell>
          <cell r="T138">
            <v>39.78</v>
          </cell>
        </row>
        <row r="178">
          <cell r="G178">
            <v>109.99647485967077</v>
          </cell>
        </row>
        <row r="191">
          <cell r="C191" t="str">
            <v>Исследование уровня лейкоцитов в крови</v>
          </cell>
        </row>
        <row r="195">
          <cell r="C195" t="str">
            <v>А08.05.004</v>
          </cell>
        </row>
        <row r="201">
          <cell r="I201">
            <v>21.65</v>
          </cell>
          <cell r="J201">
            <v>6.54</v>
          </cell>
          <cell r="L201">
            <v>11.73647485967078</v>
          </cell>
          <cell r="M201">
            <v>9.46</v>
          </cell>
          <cell r="O201">
            <v>7.86</v>
          </cell>
          <cell r="P201">
            <v>2.37</v>
          </cell>
          <cell r="Q201">
            <v>10.6</v>
          </cell>
          <cell r="T201">
            <v>9.78</v>
          </cell>
        </row>
        <row r="241">
          <cell r="G241">
            <v>79.99647485967077</v>
          </cell>
        </row>
        <row r="254">
          <cell r="C254" t="str">
            <v>Исследование уровня тромбоцитов в крови</v>
          </cell>
        </row>
        <row r="258">
          <cell r="C258" t="str">
            <v>А08.05.005</v>
          </cell>
        </row>
        <row r="264">
          <cell r="I264">
            <v>43.91</v>
          </cell>
          <cell r="J264">
            <v>13.26</v>
          </cell>
          <cell r="L264">
            <v>11.73647485967078</v>
          </cell>
          <cell r="M264">
            <v>18.91</v>
          </cell>
          <cell r="O264">
            <v>15.95</v>
          </cell>
          <cell r="P264">
            <v>4.82</v>
          </cell>
          <cell r="Q264">
            <v>21.49</v>
          </cell>
          <cell r="T264">
            <v>19.92</v>
          </cell>
        </row>
        <row r="304">
          <cell r="G304">
            <v>149.9964748596708</v>
          </cell>
        </row>
        <row r="317">
          <cell r="C317" t="str">
            <v>Исследование скорости оседания эритроцитов</v>
          </cell>
        </row>
        <row r="321">
          <cell r="C321" t="str">
            <v>А12.05.001</v>
          </cell>
        </row>
        <row r="327">
          <cell r="I327">
            <v>21.65</v>
          </cell>
          <cell r="J327">
            <v>6.54</v>
          </cell>
          <cell r="L327">
            <v>11.73647485967078</v>
          </cell>
          <cell r="M327">
            <v>10.88</v>
          </cell>
          <cell r="O327">
            <v>7.86</v>
          </cell>
          <cell r="P327">
            <v>2.37</v>
          </cell>
          <cell r="Q327">
            <v>10.6</v>
          </cell>
          <cell r="T327">
            <v>8.36</v>
          </cell>
        </row>
        <row r="370">
          <cell r="G370">
            <v>79.99647485967078</v>
          </cell>
        </row>
        <row r="383">
          <cell r="C383" t="str">
            <v>Соотношение лейкоцитов в крови (подсчет формулы крови)</v>
          </cell>
        </row>
        <row r="387">
          <cell r="C387" t="str">
            <v>А08.05.006</v>
          </cell>
        </row>
        <row r="393">
          <cell r="I393">
            <v>30.46</v>
          </cell>
          <cell r="J393">
            <v>9.2</v>
          </cell>
          <cell r="L393">
            <v>11.73647485967078</v>
          </cell>
          <cell r="M393">
            <v>16.39</v>
          </cell>
          <cell r="O393">
            <v>13.77</v>
          </cell>
          <cell r="P393">
            <v>4.16</v>
          </cell>
          <cell r="Q393">
            <v>18.55</v>
          </cell>
          <cell r="T393">
            <v>15.73</v>
          </cell>
        </row>
        <row r="433">
          <cell r="G433">
            <v>119.99647485967078</v>
          </cell>
        </row>
        <row r="446">
          <cell r="C446" t="str">
            <v>Общий (клиинческий) анализ крови</v>
          </cell>
        </row>
        <row r="449">
          <cell r="C449" t="str">
            <v>В 03.16.002</v>
          </cell>
        </row>
        <row r="455">
          <cell r="I455">
            <v>65.88</v>
          </cell>
          <cell r="J455">
            <v>19.9</v>
          </cell>
          <cell r="L455">
            <v>11.73647485967078</v>
          </cell>
          <cell r="M455">
            <v>28.37</v>
          </cell>
          <cell r="O455">
            <v>23.93</v>
          </cell>
          <cell r="P455">
            <v>7.23</v>
          </cell>
          <cell r="Q455">
            <v>32.24</v>
          </cell>
          <cell r="T455">
            <v>110.71</v>
          </cell>
        </row>
        <row r="495">
          <cell r="G495">
            <v>299.9964748596708</v>
          </cell>
        </row>
        <row r="508">
          <cell r="C508" t="str">
            <v>Исследование уровня ретикулоцитов в крови</v>
          </cell>
        </row>
        <row r="512">
          <cell r="C512" t="str">
            <v>А08.05.008</v>
          </cell>
        </row>
        <row r="518">
          <cell r="I518">
            <v>46.9</v>
          </cell>
          <cell r="J518">
            <v>14.16</v>
          </cell>
          <cell r="L518">
            <v>11.73647485967078</v>
          </cell>
          <cell r="M518">
            <v>5.26</v>
          </cell>
          <cell r="O518">
            <v>21.2</v>
          </cell>
          <cell r="P518">
            <v>6.4</v>
          </cell>
          <cell r="Q518">
            <v>28.56</v>
          </cell>
          <cell r="T518">
            <v>25.78</v>
          </cell>
        </row>
        <row r="559">
          <cell r="G559">
            <v>159.99647485967077</v>
          </cell>
        </row>
        <row r="572">
          <cell r="C572" t="str">
            <v>Исследование уровня факторов свертывания в крови</v>
          </cell>
        </row>
        <row r="576">
          <cell r="C576" t="str">
            <v>А09.05.049</v>
          </cell>
        </row>
        <row r="582">
          <cell r="I582">
            <v>51.75</v>
          </cell>
          <cell r="J582">
            <v>15.63</v>
          </cell>
          <cell r="L582">
            <v>11.73647485967078</v>
          </cell>
          <cell r="M582">
            <v>46.45</v>
          </cell>
          <cell r="O582">
            <v>18.8</v>
          </cell>
          <cell r="P582">
            <v>5.68</v>
          </cell>
          <cell r="Q582">
            <v>25.33</v>
          </cell>
          <cell r="T582">
            <v>104.62</v>
          </cell>
        </row>
        <row r="623">
          <cell r="G623">
            <v>279.9964748596708</v>
          </cell>
        </row>
        <row r="636">
          <cell r="C636" t="str">
            <v>Исследование уровня калия в крови</v>
          </cell>
        </row>
        <row r="640">
          <cell r="C640" t="str">
            <v>А09.05.031</v>
          </cell>
        </row>
        <row r="646">
          <cell r="I646">
            <v>21.65</v>
          </cell>
          <cell r="J646">
            <v>6.54</v>
          </cell>
          <cell r="L646">
            <v>11.73647485967078</v>
          </cell>
          <cell r="M646">
            <v>5.78</v>
          </cell>
          <cell r="O646">
            <v>7.86</v>
          </cell>
          <cell r="P646">
            <v>2.37</v>
          </cell>
          <cell r="Q646">
            <v>10.6</v>
          </cell>
          <cell r="T646">
            <v>33.46</v>
          </cell>
        </row>
        <row r="687">
          <cell r="G687">
            <v>99.99647485967077</v>
          </cell>
        </row>
        <row r="700">
          <cell r="C700" t="str">
            <v>Определение международного нормализованного отношения (МНО)</v>
          </cell>
        </row>
        <row r="704">
          <cell r="C704" t="str">
            <v>А09.30.010</v>
          </cell>
        </row>
        <row r="710">
          <cell r="I710">
            <v>29.169999999999998</v>
          </cell>
          <cell r="J710">
            <v>8.81</v>
          </cell>
          <cell r="L710">
            <v>11.73647485967078</v>
          </cell>
          <cell r="M710">
            <v>57.41</v>
          </cell>
          <cell r="O710">
            <v>10.6</v>
          </cell>
          <cell r="P710">
            <v>3.2</v>
          </cell>
          <cell r="Q710">
            <v>14.28</v>
          </cell>
          <cell r="T710">
            <v>84.79</v>
          </cell>
        </row>
        <row r="750">
          <cell r="G750">
            <v>219.9964748596708</v>
          </cell>
        </row>
        <row r="763">
          <cell r="C763" t="str">
            <v>Обнаружение кетоновых тел в моче с помощью тест-полоски</v>
          </cell>
        </row>
        <row r="767">
          <cell r="C767" t="str">
            <v>А09.28.015.001</v>
          </cell>
        </row>
        <row r="773">
          <cell r="I773">
            <v>7.220000000000001</v>
          </cell>
          <cell r="J773">
            <v>2.18</v>
          </cell>
          <cell r="L773">
            <v>11.73647485967078</v>
          </cell>
          <cell r="M773">
            <v>0.66</v>
          </cell>
          <cell r="O773">
            <v>2.62</v>
          </cell>
          <cell r="P773">
            <v>0.79</v>
          </cell>
          <cell r="Q773">
            <v>3.53</v>
          </cell>
          <cell r="T773">
            <v>21.26</v>
          </cell>
        </row>
        <row r="813">
          <cell r="G813">
            <v>49.99647485967078</v>
          </cell>
        </row>
        <row r="826">
          <cell r="C826" t="str">
            <v>Коагулограмма (Ориентировочное исследование системы гемостаза)</v>
          </cell>
        </row>
        <row r="830">
          <cell r="C830" t="str">
            <v>В03.005.006</v>
          </cell>
        </row>
        <row r="836">
          <cell r="I836">
            <v>58.97</v>
          </cell>
          <cell r="J836">
            <v>17.81</v>
          </cell>
          <cell r="L836">
            <v>11.73647485967078</v>
          </cell>
          <cell r="M836">
            <v>114.82</v>
          </cell>
          <cell r="O836">
            <v>21.42</v>
          </cell>
          <cell r="P836">
            <v>6.47</v>
          </cell>
          <cell r="Q836">
            <v>28.86</v>
          </cell>
          <cell r="T836">
            <v>139.91</v>
          </cell>
        </row>
        <row r="877">
          <cell r="G877">
            <v>399.9964748596708</v>
          </cell>
        </row>
        <row r="891">
          <cell r="C891" t="str">
            <v>Анализ крови биохимический общетерапевтический</v>
          </cell>
        </row>
        <row r="894">
          <cell r="C894" t="str">
            <v>В03.016.004</v>
          </cell>
        </row>
        <row r="900">
          <cell r="I900">
            <v>74.00999999999999</v>
          </cell>
          <cell r="J900">
            <v>22.35</v>
          </cell>
          <cell r="L900">
            <v>11.73647485967078</v>
          </cell>
          <cell r="M900">
            <v>165.25</v>
          </cell>
          <cell r="O900">
            <v>26.89</v>
          </cell>
          <cell r="P900">
            <v>8.12</v>
          </cell>
          <cell r="Q900">
            <v>36.23</v>
          </cell>
          <cell r="T900">
            <v>155.41</v>
          </cell>
        </row>
        <row r="942">
          <cell r="G942">
            <v>499.9964748596708</v>
          </cell>
        </row>
        <row r="960">
          <cell r="C960" t="str">
            <v>Определение белка в моче</v>
          </cell>
        </row>
        <row r="963">
          <cell r="C963" t="str">
            <v>А09.28.003</v>
          </cell>
        </row>
        <row r="969">
          <cell r="I969">
            <v>14.43</v>
          </cell>
          <cell r="J969">
            <v>4.36</v>
          </cell>
          <cell r="L969">
            <v>11.73647485967078</v>
          </cell>
          <cell r="M969">
            <v>1.01</v>
          </cell>
          <cell r="O969">
            <v>5.24</v>
          </cell>
          <cell r="P969">
            <v>1.58</v>
          </cell>
          <cell r="Q969">
            <v>7.06</v>
          </cell>
          <cell r="T969">
            <v>14.58</v>
          </cell>
        </row>
        <row r="1008">
          <cell r="G1008">
            <v>59.996474859670776</v>
          </cell>
        </row>
        <row r="1021">
          <cell r="C1021" t="str">
            <v>Определение уровня глюкозы в моче</v>
          </cell>
        </row>
        <row r="1025">
          <cell r="C1025" t="str">
            <v>А09.28.011</v>
          </cell>
        </row>
        <row r="1031">
          <cell r="I1031">
            <v>14.43</v>
          </cell>
          <cell r="J1031">
            <v>4.36</v>
          </cell>
          <cell r="L1031">
            <v>11.73647485967078</v>
          </cell>
          <cell r="M1031">
            <v>1.01</v>
          </cell>
          <cell r="O1031">
            <v>5.24</v>
          </cell>
          <cell r="P1031">
            <v>1.58</v>
          </cell>
          <cell r="Q1031">
            <v>7.06</v>
          </cell>
          <cell r="T1031">
            <v>14.58</v>
          </cell>
        </row>
        <row r="1071">
          <cell r="G1071">
            <v>59.996474859670776</v>
          </cell>
        </row>
        <row r="1084">
          <cell r="C1084" t="str">
            <v>Исследование уровня желчных пигментов и их производных в моче</v>
          </cell>
        </row>
        <row r="1088">
          <cell r="C1088" t="str">
            <v>А09.28.007</v>
          </cell>
        </row>
        <row r="1094">
          <cell r="I1094">
            <v>7.220000000000001</v>
          </cell>
          <cell r="J1094">
            <v>2.18</v>
          </cell>
          <cell r="L1094">
            <v>11.73647485967078</v>
          </cell>
          <cell r="M1094">
            <v>0.5</v>
          </cell>
          <cell r="O1094">
            <v>2.62</v>
          </cell>
          <cell r="P1094">
            <v>0.79</v>
          </cell>
          <cell r="Q1094">
            <v>3.53</v>
          </cell>
          <cell r="T1094">
            <v>11.42</v>
          </cell>
        </row>
        <row r="1134">
          <cell r="G1134">
            <v>39.99647485967078</v>
          </cell>
        </row>
        <row r="1147">
          <cell r="C1147" t="str">
            <v>Определение основных групп крови (А,В,О)</v>
          </cell>
        </row>
        <row r="1151">
          <cell r="C1151" t="str">
            <v>А12.05.005</v>
          </cell>
        </row>
        <row r="1157">
          <cell r="I1157">
            <v>29.8</v>
          </cell>
          <cell r="J1157">
            <v>9</v>
          </cell>
          <cell r="L1157">
            <v>11.73647485967078</v>
          </cell>
          <cell r="M1157">
            <v>0</v>
          </cell>
          <cell r="O1157">
            <v>10.82</v>
          </cell>
          <cell r="P1157">
            <v>3.27</v>
          </cell>
          <cell r="Q1157">
            <v>14.58</v>
          </cell>
          <cell r="T1157">
            <v>50.79</v>
          </cell>
        </row>
        <row r="1197">
          <cell r="G1197">
            <v>129.99647485967077</v>
          </cell>
        </row>
        <row r="1210">
          <cell r="C1210" t="str">
            <v>Определение резус-принадлежности</v>
          </cell>
        </row>
        <row r="1214">
          <cell r="C1214" t="str">
            <v>А12.05.006</v>
          </cell>
        </row>
        <row r="1220">
          <cell r="I1220">
            <v>29.8</v>
          </cell>
          <cell r="J1220">
            <v>9</v>
          </cell>
          <cell r="L1220">
            <v>11.73647485967078</v>
          </cell>
          <cell r="M1220">
            <v>0</v>
          </cell>
          <cell r="O1220">
            <v>10.82</v>
          </cell>
          <cell r="P1220">
            <v>3.27</v>
          </cell>
          <cell r="Q1220">
            <v>14.58</v>
          </cell>
          <cell r="T1220">
            <v>50.79</v>
          </cell>
        </row>
        <row r="1260">
          <cell r="G1260">
            <v>129.99647485967077</v>
          </cell>
        </row>
        <row r="1273">
          <cell r="C1273" t="str">
            <v>Взятие крови из пальца</v>
          </cell>
        </row>
        <row r="1277">
          <cell r="C1277" t="str">
            <v>А11.05.001</v>
          </cell>
        </row>
        <row r="1283">
          <cell r="I1283">
            <v>6.140000000000001</v>
          </cell>
          <cell r="J1283">
            <v>1.85</v>
          </cell>
          <cell r="L1283">
            <v>11.73647485967078</v>
          </cell>
          <cell r="M1283">
            <v>0</v>
          </cell>
          <cell r="O1283">
            <v>3.67</v>
          </cell>
          <cell r="P1283">
            <v>1.11</v>
          </cell>
          <cell r="Q1283">
            <v>4.94</v>
          </cell>
          <cell r="T1283">
            <v>0.55</v>
          </cell>
        </row>
        <row r="1324">
          <cell r="G1324">
            <v>29.99647485967078</v>
          </cell>
        </row>
        <row r="1337">
          <cell r="C1337" t="str">
            <v>Исследование уровня продуктов паракоагуляции в крови (кровь из вены)</v>
          </cell>
        </row>
        <row r="1341">
          <cell r="C1341" t="str">
            <v>А.09.05.051</v>
          </cell>
        </row>
        <row r="1347">
          <cell r="I1347">
            <v>30.1</v>
          </cell>
          <cell r="J1347">
            <v>9.09</v>
          </cell>
          <cell r="L1347">
            <v>11.73647485967078</v>
          </cell>
          <cell r="M1347">
            <v>57.41</v>
          </cell>
          <cell r="O1347">
            <v>10.94</v>
          </cell>
          <cell r="P1347">
            <v>3.3</v>
          </cell>
          <cell r="Q1347">
            <v>14.73</v>
          </cell>
          <cell r="T1347">
            <v>62.69</v>
          </cell>
        </row>
        <row r="1388">
          <cell r="G1388">
            <v>199.99647485967077</v>
          </cell>
        </row>
        <row r="1401">
          <cell r="C1401" t="str">
            <v>Оценка гематокрита</v>
          </cell>
        </row>
        <row r="1405">
          <cell r="C1405" t="str">
            <v>А.09.05.002</v>
          </cell>
        </row>
        <row r="1411">
          <cell r="I1411">
            <v>21.65</v>
          </cell>
          <cell r="J1411">
            <v>6.54</v>
          </cell>
          <cell r="L1411">
            <v>11.73647485967078</v>
          </cell>
          <cell r="M1411">
            <v>9.46</v>
          </cell>
          <cell r="O1411">
            <v>7.86</v>
          </cell>
          <cell r="P1411">
            <v>2.37</v>
          </cell>
          <cell r="Q1411">
            <v>10.6</v>
          </cell>
          <cell r="T1411">
            <v>19.78</v>
          </cell>
        </row>
        <row r="1452">
          <cell r="G1452">
            <v>89.99647485967077</v>
          </cell>
        </row>
        <row r="1465">
          <cell r="C1465" t="str">
            <v>Исследование уровня общего билирубина в крови</v>
          </cell>
        </row>
        <row r="1469">
          <cell r="C1469" t="str">
            <v>А.09.05.021</v>
          </cell>
        </row>
        <row r="1475">
          <cell r="I1475">
            <v>36.7</v>
          </cell>
          <cell r="J1475">
            <v>11.08</v>
          </cell>
          <cell r="L1475">
            <v>11.73647485967078</v>
          </cell>
          <cell r="M1475">
            <v>82.63</v>
          </cell>
          <cell r="O1475">
            <v>13.33</v>
          </cell>
          <cell r="P1475">
            <v>4.03</v>
          </cell>
          <cell r="Q1475">
            <v>17.96</v>
          </cell>
          <cell r="T1475">
            <v>72.53</v>
          </cell>
        </row>
        <row r="1519">
          <cell r="G1519">
            <v>249.99647485967077</v>
          </cell>
        </row>
        <row r="1532">
          <cell r="C1532" t="str">
            <v>Исследование уровня альбумина в крови</v>
          </cell>
        </row>
        <row r="1536">
          <cell r="C1536" t="str">
            <v>А.09.05.011</v>
          </cell>
        </row>
        <row r="1542">
          <cell r="I1542">
            <v>21.65</v>
          </cell>
          <cell r="J1542">
            <v>6.54</v>
          </cell>
          <cell r="L1542">
            <v>11.73647485967078</v>
          </cell>
          <cell r="M1542">
            <v>49.58</v>
          </cell>
          <cell r="O1542">
            <v>7.86</v>
          </cell>
          <cell r="P1542">
            <v>2.37</v>
          </cell>
          <cell r="Q1542">
            <v>10.6</v>
          </cell>
          <cell r="T1542">
            <v>69.66</v>
          </cell>
        </row>
        <row r="1582">
          <cell r="G1582">
            <v>179.99647485967077</v>
          </cell>
        </row>
        <row r="1595">
          <cell r="C1595" t="str">
            <v>Исследование уровня холестерина в крови</v>
          </cell>
        </row>
        <row r="1599">
          <cell r="C1599" t="str">
            <v>А.09.05.026</v>
          </cell>
        </row>
        <row r="1605">
          <cell r="I1605">
            <v>24.529999999999998</v>
          </cell>
          <cell r="J1605">
            <v>7.41</v>
          </cell>
          <cell r="L1605">
            <v>11.73647485967078</v>
          </cell>
          <cell r="M1605">
            <v>56.19</v>
          </cell>
          <cell r="O1605">
            <v>8.91</v>
          </cell>
          <cell r="P1605">
            <v>2.69</v>
          </cell>
          <cell r="Q1605">
            <v>12.01</v>
          </cell>
          <cell r="T1605">
            <v>76.52</v>
          </cell>
        </row>
        <row r="1645">
          <cell r="G1645">
            <v>199.99647485967077</v>
          </cell>
        </row>
        <row r="1658">
          <cell r="C1658" t="str">
            <v>Исследование уровня амилазы в крови</v>
          </cell>
        </row>
        <row r="1662">
          <cell r="C1662" t="str">
            <v>А.09.05.045</v>
          </cell>
        </row>
        <row r="1668">
          <cell r="I1668">
            <v>24.529999999999998</v>
          </cell>
          <cell r="J1668">
            <v>7.41</v>
          </cell>
          <cell r="L1668">
            <v>11.73647485967078</v>
          </cell>
          <cell r="M1668">
            <v>56.19</v>
          </cell>
          <cell r="O1668">
            <v>8.91</v>
          </cell>
          <cell r="P1668">
            <v>2.69</v>
          </cell>
          <cell r="Q1668">
            <v>12.01</v>
          </cell>
          <cell r="T1668">
            <v>36.52</v>
          </cell>
        </row>
        <row r="1708">
          <cell r="G1708">
            <v>159.99647485967077</v>
          </cell>
        </row>
        <row r="1721">
          <cell r="C1721" t="str">
            <v>Исследование уровня общего глобулина в крови</v>
          </cell>
        </row>
        <row r="1725">
          <cell r="C1725" t="str">
            <v>А.09.05.012</v>
          </cell>
        </row>
        <row r="1731">
          <cell r="I1731">
            <v>28.87</v>
          </cell>
          <cell r="J1731">
            <v>8.72</v>
          </cell>
          <cell r="L1731">
            <v>11.73647485967078</v>
          </cell>
          <cell r="M1731">
            <v>66.1</v>
          </cell>
          <cell r="O1731">
            <v>10.49</v>
          </cell>
          <cell r="P1731">
            <v>3.17</v>
          </cell>
          <cell r="Q1731">
            <v>14.13</v>
          </cell>
          <cell r="T1731">
            <v>36.78</v>
          </cell>
        </row>
        <row r="1770">
          <cell r="G1770">
            <v>179.99647485967077</v>
          </cell>
        </row>
        <row r="1783">
          <cell r="C1783" t="str">
            <v>Исследование уровня липопротеинов в крови</v>
          </cell>
        </row>
        <row r="1787">
          <cell r="C1787" t="str">
            <v>А.09.05.027</v>
          </cell>
        </row>
        <row r="1793">
          <cell r="I1793">
            <v>36.08</v>
          </cell>
          <cell r="J1793">
            <v>10.9</v>
          </cell>
          <cell r="L1793">
            <v>11.73647485967078</v>
          </cell>
          <cell r="M1793">
            <v>82.63</v>
          </cell>
          <cell r="O1793">
            <v>13.11</v>
          </cell>
          <cell r="P1793">
            <v>3.96</v>
          </cell>
          <cell r="Q1793">
            <v>17.66</v>
          </cell>
          <cell r="T1793">
            <v>43.92</v>
          </cell>
        </row>
        <row r="1832">
          <cell r="G1832">
            <v>219.9964748596708</v>
          </cell>
        </row>
        <row r="1845">
          <cell r="C1845" t="str">
            <v>Исследование уровня свободного и связанного билирубина в крови</v>
          </cell>
        </row>
        <row r="1849">
          <cell r="C1849" t="str">
            <v>А.09.05.022</v>
          </cell>
        </row>
        <row r="1855">
          <cell r="I1855">
            <v>36.08</v>
          </cell>
          <cell r="J1855">
            <v>10.9</v>
          </cell>
          <cell r="L1855">
            <v>11.73647485967078</v>
          </cell>
          <cell r="M1855">
            <v>82.63</v>
          </cell>
          <cell r="O1855">
            <v>13.11</v>
          </cell>
          <cell r="P1855">
            <v>3.96</v>
          </cell>
          <cell r="Q1855">
            <v>17.66</v>
          </cell>
          <cell r="T1855">
            <v>73.92</v>
          </cell>
        </row>
        <row r="1895">
          <cell r="G1895">
            <v>249.9964748596708</v>
          </cell>
        </row>
        <row r="1908">
          <cell r="C1908" t="str">
            <v>Исследование уровня железа сыворотки крови</v>
          </cell>
        </row>
        <row r="1912">
          <cell r="C1912" t="str">
            <v>А.09.05.007</v>
          </cell>
        </row>
        <row r="1918">
          <cell r="I1918">
            <v>25.97</v>
          </cell>
          <cell r="J1918">
            <v>7.84</v>
          </cell>
          <cell r="L1918">
            <v>11.73647485967078</v>
          </cell>
          <cell r="M1918">
            <v>59.49</v>
          </cell>
          <cell r="O1918">
            <v>9.44</v>
          </cell>
          <cell r="P1918">
            <v>2.85</v>
          </cell>
          <cell r="Q1918">
            <v>12.72</v>
          </cell>
          <cell r="T1918">
            <v>49.95</v>
          </cell>
        </row>
        <row r="1957">
          <cell r="G1957">
            <v>179.9964748596708</v>
          </cell>
        </row>
        <row r="1970">
          <cell r="C1970" t="str">
            <v>Исследование уровня хлоридов  в крови</v>
          </cell>
        </row>
        <row r="1974">
          <cell r="C1974" t="str">
            <v>А.09.05.034</v>
          </cell>
        </row>
        <row r="1980">
          <cell r="I1980">
            <v>25.97</v>
          </cell>
          <cell r="J1980">
            <v>7.84</v>
          </cell>
          <cell r="L1980">
            <v>11.73647485967078</v>
          </cell>
          <cell r="M1980">
            <v>23.89</v>
          </cell>
          <cell r="O1980">
            <v>9.44</v>
          </cell>
          <cell r="P1980">
            <v>2.85</v>
          </cell>
          <cell r="Q1980">
            <v>12.72</v>
          </cell>
          <cell r="T1980">
            <v>35.55</v>
          </cell>
        </row>
        <row r="2020">
          <cell r="G2020">
            <v>129.9964748596708</v>
          </cell>
        </row>
        <row r="2033">
          <cell r="C2033" t="str">
            <v>Исследование уровня ионов кальция в крови</v>
          </cell>
        </row>
        <row r="2037">
          <cell r="C2037" t="str">
            <v>А.09.05.032</v>
          </cell>
        </row>
        <row r="2043">
          <cell r="I2043">
            <v>24.529999999999998</v>
          </cell>
          <cell r="J2043">
            <v>7.41</v>
          </cell>
          <cell r="L2043">
            <v>11.73647485967078</v>
          </cell>
          <cell r="M2043">
            <v>22.56</v>
          </cell>
          <cell r="O2043">
            <v>8.91</v>
          </cell>
          <cell r="P2043">
            <v>2.69</v>
          </cell>
          <cell r="Q2043">
            <v>12.01</v>
          </cell>
          <cell r="T2043">
            <v>30.15</v>
          </cell>
        </row>
        <row r="2083">
          <cell r="G2083">
            <v>119.99647485967077</v>
          </cell>
        </row>
        <row r="2096">
          <cell r="C2096" t="str">
            <v>Исследование уровня креатинина в крови</v>
          </cell>
        </row>
        <row r="2100">
          <cell r="C2100" t="str">
            <v>А.09.05.020</v>
          </cell>
        </row>
        <row r="2106">
          <cell r="I2106">
            <v>28.87</v>
          </cell>
          <cell r="J2106">
            <v>8.72</v>
          </cell>
          <cell r="L2106">
            <v>11.74</v>
          </cell>
          <cell r="M2106">
            <v>66.1</v>
          </cell>
          <cell r="O2106">
            <v>10.49</v>
          </cell>
          <cell r="P2106">
            <v>3.17</v>
          </cell>
          <cell r="Q2106">
            <v>14.13</v>
          </cell>
          <cell r="T2106">
            <v>46.78</v>
          </cell>
        </row>
        <row r="2146">
          <cell r="G2146">
            <v>190</v>
          </cell>
        </row>
        <row r="2159">
          <cell r="C2159" t="str">
            <v>Исследование уровня лактатдегидрогеназы в крови</v>
          </cell>
        </row>
        <row r="2163">
          <cell r="C2163" t="str">
            <v>А.09.05.039</v>
          </cell>
        </row>
        <row r="2169">
          <cell r="I2169">
            <v>28.87</v>
          </cell>
          <cell r="J2169">
            <v>8.72</v>
          </cell>
          <cell r="L2169">
            <v>11.73647485967078</v>
          </cell>
          <cell r="M2169">
            <v>7.7</v>
          </cell>
          <cell r="O2169">
            <v>10.49</v>
          </cell>
          <cell r="P2169">
            <v>3.17</v>
          </cell>
          <cell r="Q2169">
            <v>14.13</v>
          </cell>
          <cell r="T2169">
            <v>35.18</v>
          </cell>
        </row>
        <row r="2209">
          <cell r="G2209">
            <v>119.9964748596708</v>
          </cell>
        </row>
        <row r="2222">
          <cell r="C2222" t="str">
            <v>Исследование уровня мочевины в крови</v>
          </cell>
        </row>
        <row r="2226">
          <cell r="C2226" t="str">
            <v>А.09.05.017</v>
          </cell>
        </row>
        <row r="2232">
          <cell r="I2232">
            <v>21.65</v>
          </cell>
          <cell r="J2232">
            <v>6.54</v>
          </cell>
          <cell r="L2232">
            <v>11.73647485967078</v>
          </cell>
          <cell r="M2232">
            <v>49.58</v>
          </cell>
          <cell r="O2232">
            <v>7.86</v>
          </cell>
          <cell r="P2232">
            <v>2.37</v>
          </cell>
          <cell r="Q2232">
            <v>10.6</v>
          </cell>
          <cell r="T2232">
            <v>19.66</v>
          </cell>
        </row>
        <row r="2272">
          <cell r="G2272">
            <v>129.99647485967077</v>
          </cell>
        </row>
        <row r="2285">
          <cell r="C2285" t="str">
            <v>Исследование уровня мочевой кислоты в крови</v>
          </cell>
        </row>
        <row r="2289">
          <cell r="C2289" t="str">
            <v>А.09.05.018</v>
          </cell>
        </row>
        <row r="2295">
          <cell r="I2295">
            <v>25.97</v>
          </cell>
          <cell r="J2295">
            <v>7.84</v>
          </cell>
          <cell r="L2295">
            <v>11.73647485967078</v>
          </cell>
          <cell r="M2295">
            <v>59.49</v>
          </cell>
          <cell r="O2295">
            <v>9.44</v>
          </cell>
          <cell r="P2295">
            <v>2.85</v>
          </cell>
          <cell r="Q2295">
            <v>12.72</v>
          </cell>
          <cell r="T2295">
            <v>19.95</v>
          </cell>
        </row>
        <row r="2335">
          <cell r="G2335">
            <v>149.99647485967077</v>
          </cell>
        </row>
        <row r="2348">
          <cell r="C2348" t="str">
            <v>Исследование уровня общего белка в крови</v>
          </cell>
        </row>
        <row r="2352">
          <cell r="C2352" t="str">
            <v>А.09.05.010</v>
          </cell>
        </row>
        <row r="2358">
          <cell r="I2358">
            <v>25.97</v>
          </cell>
          <cell r="J2358">
            <v>7.84</v>
          </cell>
          <cell r="L2358">
            <v>11.73647485967078</v>
          </cell>
          <cell r="M2358">
            <v>59.49</v>
          </cell>
          <cell r="O2358">
            <v>9.44</v>
          </cell>
          <cell r="P2358">
            <v>2.85</v>
          </cell>
          <cell r="Q2358">
            <v>12.72</v>
          </cell>
          <cell r="T2358">
            <v>19.95</v>
          </cell>
        </row>
        <row r="2406">
          <cell r="G2406">
            <v>149.99647485967077</v>
          </cell>
        </row>
        <row r="2419">
          <cell r="C2419" t="str">
            <v>Исследование уровня аланин- трансаминазы в крови</v>
          </cell>
        </row>
        <row r="2423">
          <cell r="C2423" t="str">
            <v>А.09.05.042</v>
          </cell>
        </row>
        <row r="2429">
          <cell r="I2429">
            <v>63.61</v>
          </cell>
          <cell r="J2429">
            <v>19.21</v>
          </cell>
          <cell r="L2429">
            <v>11.73647485967078</v>
          </cell>
          <cell r="M2429">
            <v>142.12</v>
          </cell>
          <cell r="O2429">
            <v>23.11</v>
          </cell>
          <cell r="P2429">
            <v>6.98</v>
          </cell>
          <cell r="Q2429">
            <v>31.13</v>
          </cell>
          <cell r="T2429">
            <v>102.1</v>
          </cell>
        </row>
        <row r="2472">
          <cell r="G2472">
            <v>399.9964748596708</v>
          </cell>
        </row>
        <row r="2485">
          <cell r="C2485" t="str">
            <v>Исследование уровня аспартат- трансаминазы в крови</v>
          </cell>
        </row>
        <row r="2489">
          <cell r="C2489" t="str">
            <v>А.09.05.041</v>
          </cell>
        </row>
        <row r="2495">
          <cell r="I2495">
            <v>63.61</v>
          </cell>
          <cell r="J2495">
            <v>19.21</v>
          </cell>
          <cell r="L2495">
            <v>11.73647485967078</v>
          </cell>
          <cell r="M2495">
            <v>142.12</v>
          </cell>
          <cell r="O2495">
            <v>23.11</v>
          </cell>
          <cell r="P2495">
            <v>6.98</v>
          </cell>
          <cell r="Q2495">
            <v>31.13</v>
          </cell>
          <cell r="T2495">
            <v>102.1</v>
          </cell>
        </row>
        <row r="2535">
          <cell r="G2535">
            <v>399.9964748596708</v>
          </cell>
        </row>
        <row r="2548">
          <cell r="C2548" t="str">
            <v>Исследование уровня триглицеридов в крови</v>
          </cell>
        </row>
        <row r="2552">
          <cell r="C2552" t="str">
            <v>А.09.05.025</v>
          </cell>
        </row>
        <row r="2558">
          <cell r="I2558">
            <v>58.339999999999996</v>
          </cell>
          <cell r="J2558">
            <v>17.62</v>
          </cell>
          <cell r="L2558">
            <v>11.73647485967078</v>
          </cell>
          <cell r="M2558">
            <v>132.2</v>
          </cell>
          <cell r="O2558">
            <v>21.2</v>
          </cell>
          <cell r="P2558">
            <v>6.4</v>
          </cell>
          <cell r="Q2558">
            <v>28.56</v>
          </cell>
          <cell r="T2558">
            <v>73.94</v>
          </cell>
        </row>
        <row r="2598">
          <cell r="G2598">
            <v>349.99647485967074</v>
          </cell>
        </row>
        <row r="2611">
          <cell r="C2611" t="str">
            <v>Исследование уровня щелочной фосфатазы  в крови</v>
          </cell>
        </row>
        <row r="2615">
          <cell r="C2615" t="str">
            <v>А.09.05.046</v>
          </cell>
        </row>
        <row r="2621">
          <cell r="I2621">
            <v>57.209999999999994</v>
          </cell>
          <cell r="J2621">
            <v>17.28</v>
          </cell>
          <cell r="L2621">
            <v>11.73647485967078</v>
          </cell>
          <cell r="M2621">
            <v>128.9</v>
          </cell>
          <cell r="O2621">
            <v>20.79</v>
          </cell>
          <cell r="P2621">
            <v>6.28</v>
          </cell>
          <cell r="Q2621">
            <v>28</v>
          </cell>
          <cell r="T2621">
            <v>29.8</v>
          </cell>
        </row>
        <row r="2661">
          <cell r="G2661">
            <v>299.9964748596708</v>
          </cell>
        </row>
        <row r="2674">
          <cell r="C2674" t="str">
            <v>Исследование уровня глюкозы в крови</v>
          </cell>
        </row>
        <row r="2678">
          <cell r="C2678" t="str">
            <v>А.09.05.023</v>
          </cell>
        </row>
        <row r="2684">
          <cell r="I2684">
            <v>44.23</v>
          </cell>
          <cell r="J2684">
            <v>13.36</v>
          </cell>
          <cell r="L2684">
            <v>11.73647485967078</v>
          </cell>
          <cell r="M2684">
            <v>99.15</v>
          </cell>
          <cell r="O2684">
            <v>16.07</v>
          </cell>
          <cell r="P2684">
            <v>4.85</v>
          </cell>
          <cell r="Q2684">
            <v>21.65</v>
          </cell>
          <cell r="T2684">
            <v>38.95</v>
          </cell>
        </row>
        <row r="2724">
          <cell r="G2724">
            <v>249.9964748596708</v>
          </cell>
        </row>
        <row r="2737">
          <cell r="C2737" t="str">
            <v>Исследование уровня натрия в крови</v>
          </cell>
        </row>
        <row r="2741">
          <cell r="C2741" t="str">
            <v>А.09.05.030</v>
          </cell>
        </row>
        <row r="2747">
          <cell r="I2747">
            <v>28.87</v>
          </cell>
          <cell r="J2747">
            <v>8.72</v>
          </cell>
          <cell r="L2747">
            <v>11.73647485967078</v>
          </cell>
          <cell r="M2747">
            <v>21.47</v>
          </cell>
          <cell r="O2747">
            <v>10.49</v>
          </cell>
          <cell r="P2747">
            <v>3.17</v>
          </cell>
          <cell r="Q2747">
            <v>14.13</v>
          </cell>
          <cell r="T2747">
            <v>21.41</v>
          </cell>
        </row>
        <row r="2787">
          <cell r="G2787">
            <v>119.99647485967077</v>
          </cell>
        </row>
        <row r="2799">
          <cell r="C2799" t="str">
            <v>Определение протромбинового (тромбопластинового) времени в крови или в плазме</v>
          </cell>
        </row>
        <row r="2803">
          <cell r="C2803" t="str">
            <v>А.12.05.027</v>
          </cell>
        </row>
        <row r="2809">
          <cell r="I2809">
            <v>45.160000000000004</v>
          </cell>
          <cell r="J2809">
            <v>13.64</v>
          </cell>
          <cell r="L2809">
            <v>11.73647485967078</v>
          </cell>
          <cell r="M2809">
            <v>86.12</v>
          </cell>
          <cell r="O2809">
            <v>16.41</v>
          </cell>
          <cell r="P2809">
            <v>4.96</v>
          </cell>
          <cell r="Q2809">
            <v>22.1</v>
          </cell>
          <cell r="T2809">
            <v>119.87</v>
          </cell>
        </row>
        <row r="2849">
          <cell r="G2849">
            <v>319.9964748596708</v>
          </cell>
        </row>
        <row r="2862">
          <cell r="C2862" t="str">
            <v>Определение уровня фибриногена в крови</v>
          </cell>
        </row>
        <row r="2866">
          <cell r="C2866" t="str">
            <v>А.09.05.50</v>
          </cell>
        </row>
        <row r="2872">
          <cell r="I2872">
            <v>28.87</v>
          </cell>
          <cell r="J2872">
            <v>8.72</v>
          </cell>
          <cell r="L2872">
            <v>11.73647485967078</v>
          </cell>
          <cell r="M2872">
            <v>57.41</v>
          </cell>
          <cell r="O2872">
            <v>10.49</v>
          </cell>
          <cell r="P2872">
            <v>3.17</v>
          </cell>
          <cell r="Q2872">
            <v>14.13</v>
          </cell>
          <cell r="T2872">
            <v>35.47</v>
          </cell>
        </row>
        <row r="2912">
          <cell r="G2912">
            <v>169.99647485967077</v>
          </cell>
        </row>
        <row r="2925">
          <cell r="C2925" t="str">
            <v>Определение альфа-амилазы в моче</v>
          </cell>
        </row>
        <row r="2929">
          <cell r="C2929" t="str">
            <v>А.09.28.027</v>
          </cell>
        </row>
        <row r="2935">
          <cell r="I2935">
            <v>43.3</v>
          </cell>
          <cell r="J2935">
            <v>13.08</v>
          </cell>
          <cell r="L2935">
            <v>11.73647485967078</v>
          </cell>
          <cell r="M2935">
            <v>3.02</v>
          </cell>
          <cell r="O2935">
            <v>15.73</v>
          </cell>
          <cell r="P2935">
            <v>4.75</v>
          </cell>
          <cell r="Q2935">
            <v>21.19</v>
          </cell>
          <cell r="T2935">
            <v>7.19</v>
          </cell>
        </row>
        <row r="2975">
          <cell r="G2975">
            <v>119.99647485967077</v>
          </cell>
        </row>
        <row r="2988">
          <cell r="C2988" t="str">
            <v>Исследование уровня билирубина в моче</v>
          </cell>
        </row>
        <row r="2992">
          <cell r="C2992" t="str">
            <v>А.09.28.032</v>
          </cell>
        </row>
        <row r="2998">
          <cell r="I2998">
            <v>43.3</v>
          </cell>
          <cell r="J2998">
            <v>13.08</v>
          </cell>
          <cell r="L2998">
            <v>11.73647485967078</v>
          </cell>
          <cell r="M2998">
            <v>3.02</v>
          </cell>
          <cell r="O2998">
            <v>15.73</v>
          </cell>
          <cell r="P2998">
            <v>4.75</v>
          </cell>
          <cell r="Q2998">
            <v>21.19</v>
          </cell>
          <cell r="T2998">
            <v>17.19</v>
          </cell>
        </row>
        <row r="3038">
          <cell r="G3038">
            <v>129.99647485967077</v>
          </cell>
        </row>
        <row r="3052">
          <cell r="C3052" t="str">
            <v>Исследование уровня индикана в моче</v>
          </cell>
        </row>
        <row r="3056">
          <cell r="C3056" t="str">
            <v>А.09.28.038</v>
          </cell>
        </row>
        <row r="3062">
          <cell r="I3062">
            <v>43.3</v>
          </cell>
          <cell r="J3062">
            <v>13.08</v>
          </cell>
          <cell r="L3062">
            <v>11.73647485967078</v>
          </cell>
          <cell r="M3062">
            <v>3.02</v>
          </cell>
          <cell r="O3062">
            <v>15.73</v>
          </cell>
          <cell r="P3062">
            <v>4.75</v>
          </cell>
          <cell r="Q3062">
            <v>21.19</v>
          </cell>
          <cell r="T3062">
            <v>7.19</v>
          </cell>
        </row>
        <row r="3102">
          <cell r="G3102">
            <v>119.99647485967077</v>
          </cell>
        </row>
        <row r="3116">
          <cell r="C3116" t="str">
            <v>Определение конценитрации С-реактивного белка в сыворотке крови</v>
          </cell>
        </row>
        <row r="3120">
          <cell r="C3120" t="str">
            <v>А.09.05.009</v>
          </cell>
        </row>
        <row r="3126">
          <cell r="I3126">
            <v>43.3</v>
          </cell>
          <cell r="J3126">
            <v>13.08</v>
          </cell>
          <cell r="L3126">
            <v>11.73647485967078</v>
          </cell>
          <cell r="M3126">
            <v>0</v>
          </cell>
          <cell r="O3126">
            <v>15.73</v>
          </cell>
          <cell r="P3126">
            <v>4.75</v>
          </cell>
          <cell r="Q3126">
            <v>21.19</v>
          </cell>
          <cell r="T3126">
            <v>10.21</v>
          </cell>
        </row>
        <row r="3169">
          <cell r="G3169">
            <v>119.99647485967077</v>
          </cell>
        </row>
        <row r="3182">
          <cell r="C3182" t="str">
            <v>Исследование железосвязывающей способности сыворотки</v>
          </cell>
        </row>
        <row r="3186">
          <cell r="C3186" t="str">
            <v>А.12.05.011</v>
          </cell>
        </row>
        <row r="3192">
          <cell r="I3192">
            <v>43.91</v>
          </cell>
          <cell r="J3192">
            <v>13.26</v>
          </cell>
          <cell r="L3192">
            <v>11.73647485967078</v>
          </cell>
          <cell r="M3192">
            <v>99.15</v>
          </cell>
          <cell r="O3192">
            <v>15.95</v>
          </cell>
          <cell r="P3192">
            <v>4.82</v>
          </cell>
          <cell r="Q3192">
            <v>21.49</v>
          </cell>
          <cell r="T3192">
            <v>39.68</v>
          </cell>
        </row>
        <row r="3232">
          <cell r="G3232">
            <v>249.9964748596708</v>
          </cell>
        </row>
        <row r="3245">
          <cell r="C3245" t="str">
            <v>Микроскопическое исследование осадка мочи</v>
          </cell>
        </row>
        <row r="3249">
          <cell r="C3249" t="str">
            <v>А.09.28.001</v>
          </cell>
        </row>
        <row r="3255">
          <cell r="I3255">
            <v>29.169999999999998</v>
          </cell>
          <cell r="J3255">
            <v>8.81</v>
          </cell>
          <cell r="L3255">
            <v>11.73647485967078</v>
          </cell>
          <cell r="M3255">
            <v>2.63</v>
          </cell>
          <cell r="O3255">
            <v>10.6</v>
          </cell>
          <cell r="P3255">
            <v>3.2</v>
          </cell>
          <cell r="Q3255">
            <v>14.28</v>
          </cell>
          <cell r="T3255">
            <v>19.57</v>
          </cell>
        </row>
        <row r="3298">
          <cell r="G3298">
            <v>99.99647485967077</v>
          </cell>
        </row>
        <row r="3311">
          <cell r="C3311" t="str">
            <v>Анализ мочи общий</v>
          </cell>
        </row>
        <row r="3315">
          <cell r="C3315" t="str">
            <v>В03.016.006</v>
          </cell>
        </row>
        <row r="3321">
          <cell r="I3321">
            <v>28.87</v>
          </cell>
          <cell r="J3321">
            <v>8.72</v>
          </cell>
          <cell r="L3321">
            <v>11.73647485967078</v>
          </cell>
          <cell r="M3321">
            <v>4.64</v>
          </cell>
          <cell r="O3321">
            <v>10.49</v>
          </cell>
          <cell r="P3321">
            <v>3.17</v>
          </cell>
          <cell r="Q3321">
            <v>14.13</v>
          </cell>
          <cell r="T3321">
            <v>18.24</v>
          </cell>
        </row>
        <row r="3362">
          <cell r="G3362">
            <v>99.99647485967078</v>
          </cell>
        </row>
        <row r="3375">
          <cell r="C3375" t="str">
            <v>Проведение реакции Вассермана (RW)</v>
          </cell>
        </row>
        <row r="3379">
          <cell r="C3379" t="str">
            <v>А12.06.011</v>
          </cell>
        </row>
        <row r="3385">
          <cell r="I3385">
            <v>32.81</v>
          </cell>
          <cell r="J3385">
            <v>9.91</v>
          </cell>
          <cell r="L3385">
            <v>11.73647485967078</v>
          </cell>
          <cell r="M3385">
            <v>2.89</v>
          </cell>
          <cell r="O3385">
            <v>11.92</v>
          </cell>
          <cell r="P3385">
            <v>3.6</v>
          </cell>
          <cell r="Q3385">
            <v>16.06</v>
          </cell>
          <cell r="T3385">
            <v>21.07</v>
          </cell>
        </row>
        <row r="3424">
          <cell r="G3424">
            <v>109.99647485967077</v>
          </cell>
        </row>
        <row r="3437">
          <cell r="C3437" t="str">
            <v>Микроскопическое исследование влагалищных мазков </v>
          </cell>
        </row>
        <row r="3441">
          <cell r="C3441" t="str">
            <v>А09.20.001</v>
          </cell>
        </row>
        <row r="3447">
          <cell r="I3447">
            <v>33.11</v>
          </cell>
          <cell r="J3447">
            <v>10</v>
          </cell>
          <cell r="L3447">
            <v>11.73647485967078</v>
          </cell>
          <cell r="M3447">
            <v>2.89</v>
          </cell>
          <cell r="O3447">
            <v>12.03</v>
          </cell>
          <cell r="P3447">
            <v>3.63</v>
          </cell>
          <cell r="Q3447">
            <v>16.21</v>
          </cell>
          <cell r="T3447">
            <v>40.39</v>
          </cell>
        </row>
        <row r="3487">
          <cell r="G3487">
            <v>129.9964748596708</v>
          </cell>
        </row>
        <row r="3501">
          <cell r="C3501" t="str">
            <v>Исследование уровня фосфолипидов в крови</v>
          </cell>
        </row>
        <row r="3505">
          <cell r="C3505" t="str">
            <v>А.09.05.029</v>
          </cell>
        </row>
        <row r="3511">
          <cell r="I3511">
            <v>37.89</v>
          </cell>
          <cell r="J3511">
            <v>11.44</v>
          </cell>
          <cell r="L3511">
            <v>11.73647485967078</v>
          </cell>
          <cell r="M3511">
            <v>85.93</v>
          </cell>
          <cell r="O3511">
            <v>13.77</v>
          </cell>
          <cell r="P3511">
            <v>4.16</v>
          </cell>
          <cell r="Q3511">
            <v>18.55</v>
          </cell>
          <cell r="T3511">
            <v>66.52</v>
          </cell>
        </row>
        <row r="3551">
          <cell r="G3551">
            <v>249.9964748596708</v>
          </cell>
        </row>
        <row r="3565">
          <cell r="C3565" t="str">
            <v>Забор и микроскопическое исследование эякулята</v>
          </cell>
        </row>
        <row r="3569">
          <cell r="C3569" t="str">
            <v>А.09.21.007</v>
          </cell>
        </row>
        <row r="3575">
          <cell r="I3575">
            <v>52.06</v>
          </cell>
          <cell r="J3575">
            <v>15.72</v>
          </cell>
          <cell r="L3575">
            <v>11.73647485967078</v>
          </cell>
          <cell r="M3575">
            <v>4.6</v>
          </cell>
          <cell r="O3575">
            <v>18.91</v>
          </cell>
          <cell r="P3575">
            <v>5.71</v>
          </cell>
          <cell r="Q3575">
            <v>25.48</v>
          </cell>
          <cell r="T3575">
            <v>65.78</v>
          </cell>
        </row>
        <row r="3614">
          <cell r="G3614">
            <v>199.99647485967077</v>
          </cell>
        </row>
        <row r="3628">
          <cell r="C3628" t="str">
            <v>Исследование антител к фосфолипидам в крови</v>
          </cell>
        </row>
        <row r="3632">
          <cell r="C3632" t="str">
            <v>А.12.06.030</v>
          </cell>
        </row>
        <row r="3638">
          <cell r="I3638">
            <v>52.06</v>
          </cell>
          <cell r="J3638">
            <v>15.72</v>
          </cell>
          <cell r="L3638">
            <v>11.73647485967078</v>
          </cell>
          <cell r="M3638">
            <v>2.69</v>
          </cell>
          <cell r="O3638">
            <v>18.91</v>
          </cell>
          <cell r="P3638">
            <v>5.71</v>
          </cell>
          <cell r="Q3638">
            <v>25.48</v>
          </cell>
          <cell r="T3638">
            <v>57.69</v>
          </cell>
        </row>
        <row r="3678">
          <cell r="G3678">
            <v>189.99647485967077</v>
          </cell>
        </row>
        <row r="3692">
          <cell r="C3692" t="str">
            <v>Исследование уровня хорионического гонадотропина в амниотической жидкости</v>
          </cell>
        </row>
        <row r="3696">
          <cell r="C3696" t="str">
            <v>А.09.30.008</v>
          </cell>
        </row>
        <row r="3702">
          <cell r="I3702">
            <v>37.63</v>
          </cell>
          <cell r="J3702">
            <v>11.36</v>
          </cell>
          <cell r="L3702">
            <v>11.73647485967078</v>
          </cell>
          <cell r="M3702">
            <v>3.84</v>
          </cell>
          <cell r="O3702">
            <v>13.67</v>
          </cell>
          <cell r="P3702">
            <v>4.13</v>
          </cell>
          <cell r="Q3702">
            <v>18.42</v>
          </cell>
          <cell r="T3702">
            <v>19.21</v>
          </cell>
        </row>
        <row r="3742">
          <cell r="G3742">
            <v>119.99647485967077</v>
          </cell>
        </row>
        <row r="3755">
          <cell r="C3755" t="str">
            <v>Исследование уровня дегидроэпиандростерона сульфата в крови </v>
          </cell>
        </row>
        <row r="3759">
          <cell r="C3759" t="str">
            <v>А.09.05.149</v>
          </cell>
        </row>
        <row r="3765">
          <cell r="I3765">
            <v>28.87</v>
          </cell>
          <cell r="J3765">
            <v>8.72</v>
          </cell>
          <cell r="L3765">
            <v>11.73647485967078</v>
          </cell>
          <cell r="M3765">
            <v>3.07</v>
          </cell>
          <cell r="O3765">
            <v>10.49</v>
          </cell>
          <cell r="P3765">
            <v>3.17</v>
          </cell>
          <cell r="Q3765">
            <v>14.13</v>
          </cell>
          <cell r="T3765">
            <v>59.81</v>
          </cell>
        </row>
        <row r="3805">
          <cell r="G3805">
            <v>139.9964748596708</v>
          </cell>
        </row>
        <row r="3817">
          <cell r="C3817" t="str">
            <v>Цитологическое исследование препарата тканей влагалища</v>
          </cell>
        </row>
        <row r="3821">
          <cell r="C3821" t="str">
            <v>А08.20.012</v>
          </cell>
        </row>
        <row r="3827">
          <cell r="I3827">
            <v>12.57</v>
          </cell>
          <cell r="J3827">
            <v>3.8</v>
          </cell>
          <cell r="L3827">
            <v>11.73647485967078</v>
          </cell>
          <cell r="M3827">
            <v>1.12</v>
          </cell>
          <cell r="O3827">
            <v>4.57</v>
          </cell>
          <cell r="P3827">
            <v>1.38</v>
          </cell>
          <cell r="Q3827">
            <v>6.15</v>
          </cell>
          <cell r="T3827">
            <v>28.67</v>
          </cell>
        </row>
        <row r="3866">
          <cell r="G3866">
            <v>69.99647485967078</v>
          </cell>
        </row>
      </sheetData>
      <sheetData sheetId="3">
        <row r="11">
          <cell r="C11" t="str">
            <v>Ультразвуковое исследование матки и придатков трансабдомиальное</v>
          </cell>
        </row>
        <row r="15">
          <cell r="C15" t="str">
            <v>А04.20.001</v>
          </cell>
        </row>
        <row r="66">
          <cell r="G66">
            <v>350</v>
          </cell>
        </row>
        <row r="80">
          <cell r="C80" t="str">
            <v>Ультразвуковое исследование матки и придатков трансвагинальное</v>
          </cell>
        </row>
        <row r="83">
          <cell r="C83" t="str">
            <v>А04.20.001</v>
          </cell>
        </row>
        <row r="134">
          <cell r="G134">
            <v>350</v>
          </cell>
        </row>
        <row r="155">
          <cell r="C155" t="str">
            <v>Ультразвуковое исследование плода</v>
          </cell>
        </row>
        <row r="159">
          <cell r="C159" t="str">
            <v>А04.30.001</v>
          </cell>
        </row>
        <row r="211">
          <cell r="G211">
            <v>320</v>
          </cell>
        </row>
        <row r="230">
          <cell r="C230" t="str">
            <v>Ультразвуковое исследование мочевого пузыря</v>
          </cell>
        </row>
        <row r="234">
          <cell r="C234" t="str">
            <v>А04.28.002.003</v>
          </cell>
        </row>
        <row r="286">
          <cell r="G286">
            <v>200</v>
          </cell>
        </row>
        <row r="301">
          <cell r="C301" t="str">
            <v>Прием (осмотр, консультация) врача ультразвуковой диагностики</v>
          </cell>
        </row>
        <row r="304">
          <cell r="C304" t="str">
            <v>В01.052.001</v>
          </cell>
        </row>
        <row r="351">
          <cell r="G351">
            <v>120</v>
          </cell>
        </row>
        <row r="364">
          <cell r="C364" t="str">
            <v>Проведение электрокардиографических исследований</v>
          </cell>
        </row>
        <row r="367">
          <cell r="C367" t="str">
            <v>А05.10.002</v>
          </cell>
        </row>
        <row r="417">
          <cell r="G417">
            <v>150</v>
          </cell>
        </row>
      </sheetData>
      <sheetData sheetId="4">
        <row r="9">
          <cell r="C9" t="str">
            <v>Ежедневный осмотр врачом-акушером гинекологом с наблюдением и уходом среднего и младшего персонала в гинекологическом отделении </v>
          </cell>
        </row>
        <row r="11">
          <cell r="C11" t="str">
            <v>В01.001.006</v>
          </cell>
        </row>
        <row r="86">
          <cell r="G86">
            <v>1350</v>
          </cell>
        </row>
        <row r="100">
          <cell r="C100" t="str">
    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</v>
          </cell>
        </row>
        <row r="103">
          <cell r="C103" t="str">
            <v>В01.001.007</v>
          </cell>
        </row>
        <row r="109">
          <cell r="J109">
            <v>1186.1200000000001</v>
          </cell>
          <cell r="K109">
            <v>358.21</v>
          </cell>
          <cell r="L109">
            <v>136.11000000000004</v>
          </cell>
          <cell r="M109">
            <v>457.79</v>
          </cell>
          <cell r="N109">
            <v>5.05</v>
          </cell>
          <cell r="P109">
            <v>431.35</v>
          </cell>
          <cell r="Q109">
            <v>130.27</v>
          </cell>
          <cell r="R109">
            <v>581.13</v>
          </cell>
          <cell r="U109">
            <v>13.97</v>
          </cell>
        </row>
        <row r="183">
          <cell r="G183">
            <v>3300</v>
          </cell>
        </row>
        <row r="199">
          <cell r="C199" t="str">
            <v>Прием (осмотр, консультация) заведующим отделения </v>
          </cell>
        </row>
        <row r="202">
          <cell r="C202" t="str">
            <v>В01.001.001</v>
          </cell>
        </row>
        <row r="208">
          <cell r="J208">
            <v>103.7</v>
          </cell>
          <cell r="K208">
            <v>31.32</v>
          </cell>
          <cell r="L208">
            <v>0</v>
          </cell>
          <cell r="M208">
            <v>30.470000000000002</v>
          </cell>
          <cell r="N208">
            <v>0.87</v>
          </cell>
          <cell r="P208">
            <v>37.82</v>
          </cell>
          <cell r="Q208">
            <v>11.42</v>
          </cell>
          <cell r="R208">
            <v>50.96</v>
          </cell>
          <cell r="U208">
            <v>233.44</v>
          </cell>
        </row>
        <row r="250">
          <cell r="G250">
            <v>500</v>
          </cell>
        </row>
        <row r="263">
          <cell r="C263" t="str">
            <v>Прием (осмотр, консультация) заведующим отделения беременной</v>
          </cell>
        </row>
        <row r="265">
          <cell r="C265" t="str">
            <v>В01.001.001</v>
          </cell>
        </row>
        <row r="271">
          <cell r="J271">
            <v>135.7</v>
          </cell>
          <cell r="K271">
            <v>40.98</v>
          </cell>
          <cell r="L271">
            <v>0</v>
          </cell>
          <cell r="M271">
            <v>30.470000000000002</v>
          </cell>
          <cell r="N271">
            <v>1.04</v>
          </cell>
          <cell r="P271">
            <v>45.39</v>
          </cell>
          <cell r="Q271">
            <v>13.71</v>
          </cell>
          <cell r="R271">
            <v>61.15</v>
          </cell>
          <cell r="U271">
            <v>321.56</v>
          </cell>
        </row>
        <row r="316">
          <cell r="G316">
            <v>650</v>
          </cell>
        </row>
        <row r="365">
          <cell r="C365" t="str">
            <v>Прием (осмотр, консультация) врача-акушера-гинеколога первичный</v>
          </cell>
        </row>
        <row r="368">
          <cell r="C368" t="str">
            <v>В01.001.001</v>
          </cell>
        </row>
        <row r="374">
          <cell r="J374">
            <v>72.12</v>
          </cell>
          <cell r="K374">
            <v>21.78</v>
          </cell>
          <cell r="L374">
            <v>0</v>
          </cell>
          <cell r="M374">
            <v>30.470000000000002</v>
          </cell>
          <cell r="N374">
            <v>0.7</v>
          </cell>
          <cell r="P374">
            <v>26.31</v>
          </cell>
          <cell r="Q374">
            <v>7.95</v>
          </cell>
          <cell r="R374">
            <v>35.44</v>
          </cell>
          <cell r="U374">
            <v>155.23</v>
          </cell>
        </row>
        <row r="420">
          <cell r="G420">
            <v>350</v>
          </cell>
        </row>
        <row r="470">
          <cell r="C470" t="str">
            <v>Ежедневный осмотр врачом-акушером гинекологом с наблюдением и уходом среднего и младшего персонала в гинекологическом отделении  1койко-день (общая палата)</v>
          </cell>
        </row>
        <row r="472">
          <cell r="C472" t="str">
            <v>В01.001.006</v>
          </cell>
        </row>
        <row r="478">
          <cell r="J478">
            <v>89.1</v>
          </cell>
          <cell r="K478">
            <v>26.91</v>
          </cell>
          <cell r="L478">
            <v>129.47000000000003</v>
          </cell>
          <cell r="M478">
            <v>271.18</v>
          </cell>
          <cell r="N478">
            <v>0.95</v>
          </cell>
          <cell r="P478">
            <v>53.6</v>
          </cell>
          <cell r="Q478">
            <v>16.19</v>
          </cell>
          <cell r="R478">
            <v>72.21</v>
          </cell>
          <cell r="U478">
            <v>10.39</v>
          </cell>
        </row>
        <row r="544">
          <cell r="G544">
            <v>670</v>
          </cell>
        </row>
        <row r="565">
          <cell r="C565" t="str">
    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1койко-день (общая палата)</v>
          </cell>
        </row>
        <row r="567">
          <cell r="C567" t="str">
            <v>В01.001.007</v>
          </cell>
        </row>
        <row r="573">
          <cell r="J573">
            <v>283.89</v>
          </cell>
          <cell r="K573">
            <v>85.73</v>
          </cell>
          <cell r="L573">
            <v>136.11000000000004</v>
          </cell>
          <cell r="M573">
            <v>0</v>
          </cell>
          <cell r="N573">
            <v>2.1</v>
          </cell>
          <cell r="P573">
            <v>169.95</v>
          </cell>
          <cell r="Q573">
            <v>51.32</v>
          </cell>
          <cell r="R573">
            <v>228.97</v>
          </cell>
          <cell r="U573">
            <v>34.14</v>
          </cell>
        </row>
        <row r="643">
          <cell r="G643">
            <v>1450.0000000000002</v>
          </cell>
        </row>
        <row r="658">
          <cell r="C658" t="str">
            <v>Ежедневный осмотр врачом-акушером-гинекологом с наблюдением и уходом среднего и младшего персонала в акушерском отделении патологии беременности </v>
          </cell>
        </row>
        <row r="660">
          <cell r="C660" t="str">
            <v>В01.001.007</v>
          </cell>
        </row>
        <row r="666">
          <cell r="J666">
            <v>162.35</v>
          </cell>
          <cell r="K666">
            <v>49.03</v>
          </cell>
          <cell r="L666">
            <v>136.11000000000004</v>
          </cell>
          <cell r="M666">
            <v>0</v>
          </cell>
          <cell r="N666">
            <v>1.91</v>
          </cell>
          <cell r="P666">
            <v>84.98</v>
          </cell>
          <cell r="Q666">
            <v>25.66</v>
          </cell>
          <cell r="R666">
            <v>114.48</v>
          </cell>
          <cell r="U666">
            <v>25.48</v>
          </cell>
        </row>
        <row r="733">
          <cell r="G733">
            <v>600</v>
          </cell>
        </row>
        <row r="755">
          <cell r="C755" t="str">
            <v>Обеспечение комфортности пребывания за 1 койко-день в палатах гинекологического отделения</v>
          </cell>
        </row>
        <row r="757">
          <cell r="C757" t="str">
            <v>В01.001.006</v>
          </cell>
        </row>
        <row r="763"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  <cell r="Q763">
            <v>0</v>
          </cell>
          <cell r="R763">
            <v>197.59</v>
          </cell>
          <cell r="U763">
            <v>802.41</v>
          </cell>
        </row>
        <row r="826">
          <cell r="G826">
            <v>1000</v>
          </cell>
        </row>
        <row r="854">
          <cell r="C854" t="str">
            <v>Обеспечение комфортности пребывания за 1 койко-день в палатах акушерского отделения</v>
          </cell>
        </row>
        <row r="856">
          <cell r="C856" t="str">
            <v>В01.001.007</v>
          </cell>
        </row>
        <row r="862"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P862">
            <v>0</v>
          </cell>
          <cell r="Q862">
            <v>0</v>
          </cell>
          <cell r="R862">
            <v>581.13</v>
          </cell>
          <cell r="U862">
            <v>918.87</v>
          </cell>
        </row>
        <row r="929">
          <cell r="G929">
            <v>1500</v>
          </cell>
        </row>
      </sheetData>
      <sheetData sheetId="5">
        <row r="9">
          <cell r="C9" t="str">
            <v>Эпидуральная анестезия</v>
          </cell>
        </row>
        <row r="13">
          <cell r="C13" t="str">
            <v>В01.003.004.006</v>
          </cell>
        </row>
        <row r="19">
          <cell r="I19">
            <v>629.55</v>
          </cell>
          <cell r="J19">
            <v>190.12</v>
          </cell>
          <cell r="L19">
            <v>1691.8</v>
          </cell>
          <cell r="M19">
            <v>41.39</v>
          </cell>
          <cell r="O19">
            <v>220.92</v>
          </cell>
          <cell r="P19">
            <v>66.72</v>
          </cell>
          <cell r="Q19">
            <v>297.63</v>
          </cell>
          <cell r="T19">
            <v>961.87</v>
          </cell>
        </row>
        <row r="77">
          <cell r="G77">
            <v>4100</v>
          </cell>
        </row>
        <row r="95">
          <cell r="C95" t="str">
            <v>Спинальная анестезия</v>
          </cell>
        </row>
        <row r="99">
          <cell r="C99" t="str">
            <v>В01.003.004.007</v>
          </cell>
        </row>
        <row r="105">
          <cell r="I105">
            <v>629.55</v>
          </cell>
          <cell r="J105">
            <v>190.12</v>
          </cell>
          <cell r="L105">
            <v>894.05</v>
          </cell>
          <cell r="M105">
            <v>9.91</v>
          </cell>
          <cell r="O105">
            <v>220.92</v>
          </cell>
          <cell r="P105">
            <v>66.72</v>
          </cell>
          <cell r="Q105">
            <v>297.63</v>
          </cell>
          <cell r="T105">
            <v>741.1</v>
          </cell>
        </row>
        <row r="161">
          <cell r="G161">
            <v>3049.9999999999995</v>
          </cell>
        </row>
        <row r="182">
          <cell r="C182" t="str">
            <v>Тотальная внутривенная анестезия</v>
          </cell>
        </row>
        <row r="186">
          <cell r="C186" t="str">
            <v>В01.003.004.009</v>
          </cell>
        </row>
        <row r="192">
          <cell r="I192">
            <v>629.55</v>
          </cell>
          <cell r="J192">
            <v>190.12</v>
          </cell>
          <cell r="L192">
            <v>565.71</v>
          </cell>
          <cell r="M192">
            <v>21.07</v>
          </cell>
          <cell r="O192">
            <v>220.92</v>
          </cell>
          <cell r="P192">
            <v>66.72</v>
          </cell>
          <cell r="Q192">
            <v>297.63</v>
          </cell>
          <cell r="T192">
            <v>8.28</v>
          </cell>
        </row>
        <row r="247">
          <cell r="G247">
            <v>2000</v>
          </cell>
        </row>
        <row r="259">
          <cell r="C259" t="str">
            <v>Комбинированный эндотрахеальный наркоз</v>
          </cell>
        </row>
        <row r="263">
          <cell r="C263" t="str">
            <v>В01.003.004.010</v>
          </cell>
        </row>
        <row r="269">
          <cell r="I269">
            <v>629.55</v>
          </cell>
          <cell r="J269">
            <v>190.12</v>
          </cell>
          <cell r="L269">
            <v>1323.5299999999997</v>
          </cell>
          <cell r="M269">
            <v>3.71</v>
          </cell>
          <cell r="O269">
            <v>220.92</v>
          </cell>
          <cell r="P269">
            <v>66.72</v>
          </cell>
          <cell r="Q269">
            <v>297.63</v>
          </cell>
          <cell r="T269">
            <v>67.82</v>
          </cell>
        </row>
        <row r="330">
          <cell r="G330">
            <v>2800</v>
          </cell>
        </row>
      </sheetData>
      <sheetData sheetId="6">
        <row r="9">
          <cell r="C9" t="str">
            <v>Ультразвуковое исследование матки и придатков трансабдомиальное</v>
          </cell>
        </row>
        <row r="13">
          <cell r="C13" t="str">
            <v>А04.20.001</v>
          </cell>
        </row>
        <row r="19">
          <cell r="I19">
            <v>54.040000000000006</v>
          </cell>
          <cell r="J19">
            <v>16.32</v>
          </cell>
          <cell r="L19">
            <v>29.069999999999997</v>
          </cell>
          <cell r="M19">
            <v>69.7</v>
          </cell>
          <cell r="O19">
            <v>18.07</v>
          </cell>
          <cell r="P19">
            <v>5.46</v>
          </cell>
          <cell r="Q19">
            <v>24.35</v>
          </cell>
          <cell r="T19">
            <v>182.99</v>
          </cell>
        </row>
        <row r="64">
          <cell r="G64">
            <v>400</v>
          </cell>
        </row>
        <row r="77">
          <cell r="C77" t="str">
            <v>Ультразвуковое исследование матки и придатков трансвагинальное</v>
          </cell>
        </row>
        <row r="81">
          <cell r="C81" t="str">
            <v>А04.20.001</v>
          </cell>
        </row>
        <row r="87">
          <cell r="I87">
            <v>54.040000000000006</v>
          </cell>
          <cell r="J87">
            <v>16.32</v>
          </cell>
          <cell r="L87">
            <v>29.069999999999997</v>
          </cell>
          <cell r="M87">
            <v>69.7</v>
          </cell>
          <cell r="O87">
            <v>18.07</v>
          </cell>
          <cell r="P87">
            <v>5.46</v>
          </cell>
          <cell r="Q87">
            <v>24.35</v>
          </cell>
          <cell r="T87">
            <v>82.99</v>
          </cell>
        </row>
        <row r="131">
          <cell r="G131">
            <v>300</v>
          </cell>
        </row>
        <row r="144">
          <cell r="C144" t="str">
            <v>Ультразвуковое исследование плода</v>
          </cell>
        </row>
        <row r="147">
          <cell r="C147" t="str">
            <v>А04.30.001</v>
          </cell>
        </row>
        <row r="152">
          <cell r="I152">
            <v>54.040000000000006</v>
          </cell>
          <cell r="J152">
            <v>16.32</v>
          </cell>
          <cell r="L152">
            <v>29.069999999999997</v>
          </cell>
          <cell r="M152">
            <v>69.7</v>
          </cell>
          <cell r="O152">
            <v>18.07</v>
          </cell>
          <cell r="P152">
            <v>5.46</v>
          </cell>
          <cell r="Q152">
            <v>24.35</v>
          </cell>
          <cell r="T152">
            <v>182.99</v>
          </cell>
        </row>
        <row r="196">
          <cell r="G196">
            <v>400</v>
          </cell>
        </row>
        <row r="212">
          <cell r="C212" t="str">
            <v>Ультразвуковое исследование мочевого пузыря</v>
          </cell>
        </row>
        <row r="215">
          <cell r="C215" t="str">
            <v>А04.28.002.003</v>
          </cell>
        </row>
        <row r="220">
          <cell r="I220">
            <v>45.040000000000006</v>
          </cell>
          <cell r="J220">
            <v>13.6</v>
          </cell>
          <cell r="L220">
            <v>29.069999999999997</v>
          </cell>
          <cell r="M220">
            <v>58.08</v>
          </cell>
          <cell r="O220">
            <v>15.06</v>
          </cell>
          <cell r="P220">
            <v>4.55</v>
          </cell>
          <cell r="Q220">
            <v>20.29</v>
          </cell>
          <cell r="T220">
            <v>114.31</v>
          </cell>
        </row>
        <row r="265">
          <cell r="G265">
            <v>300</v>
          </cell>
        </row>
        <row r="278">
          <cell r="C278" t="str">
            <v>Ультразвуковое исследование органов брюшной  полости (комплексное)</v>
          </cell>
        </row>
        <row r="280">
          <cell r="C280" t="str">
            <v>А04.16.001</v>
          </cell>
        </row>
        <row r="286">
          <cell r="I286">
            <v>108.09</v>
          </cell>
          <cell r="J286">
            <v>32.64</v>
          </cell>
          <cell r="L286">
            <v>29.069999999999997</v>
          </cell>
          <cell r="M286">
            <v>139.39</v>
          </cell>
          <cell r="O286">
            <v>36.15</v>
          </cell>
          <cell r="P286">
            <v>10.92</v>
          </cell>
          <cell r="Q286">
            <v>48.7</v>
          </cell>
          <cell r="T286">
            <v>395.04</v>
          </cell>
        </row>
        <row r="330">
          <cell r="G330">
            <v>800</v>
          </cell>
        </row>
        <row r="344">
          <cell r="C344" t="str">
            <v>Ультразвуковое исследование щитовидной железы и паращитовидных желез</v>
          </cell>
        </row>
        <row r="347">
          <cell r="C347" t="str">
            <v>А04.22.001</v>
          </cell>
        </row>
        <row r="353">
          <cell r="I353">
            <v>36.03</v>
          </cell>
          <cell r="J353">
            <v>10.88</v>
          </cell>
          <cell r="L353">
            <v>29.069999999999997</v>
          </cell>
          <cell r="M353">
            <v>46.46</v>
          </cell>
          <cell r="O353">
            <v>12.05</v>
          </cell>
          <cell r="P353">
            <v>3.64</v>
          </cell>
          <cell r="Q353">
            <v>16.23</v>
          </cell>
          <cell r="T353">
            <v>95.64</v>
          </cell>
        </row>
        <row r="398">
          <cell r="G398">
            <v>250</v>
          </cell>
        </row>
        <row r="410">
          <cell r="C410" t="str">
            <v>Ультразвуковое исследование молочных желез (одна)</v>
          </cell>
        </row>
        <row r="414">
          <cell r="C414" t="str">
            <v>А04.20.002</v>
          </cell>
        </row>
        <row r="419">
          <cell r="I419">
            <v>36.03</v>
          </cell>
          <cell r="J419">
            <v>10.88</v>
          </cell>
          <cell r="L419">
            <v>29.069999999999997</v>
          </cell>
          <cell r="M419">
            <v>46.46</v>
          </cell>
          <cell r="O419">
            <v>12.05</v>
          </cell>
          <cell r="P419">
            <v>3.64</v>
          </cell>
          <cell r="Q419">
            <v>16.23</v>
          </cell>
          <cell r="T419">
            <v>95.64</v>
          </cell>
        </row>
        <row r="463">
          <cell r="G463">
            <v>250</v>
          </cell>
        </row>
        <row r="477">
          <cell r="C477" t="str">
            <v>Дуплексное сканирование сердца и сосудов плода</v>
          </cell>
        </row>
        <row r="481">
          <cell r="C481" t="str">
            <v>А04.30.002</v>
          </cell>
        </row>
        <row r="486">
          <cell r="I486">
            <v>54.040000000000006</v>
          </cell>
          <cell r="J486">
            <v>16.32</v>
          </cell>
          <cell r="L486">
            <v>29.069999999999997</v>
          </cell>
          <cell r="M486">
            <v>69.7</v>
          </cell>
          <cell r="O486">
            <v>18.07</v>
          </cell>
          <cell r="P486">
            <v>5.46</v>
          </cell>
          <cell r="Q486">
            <v>24.35</v>
          </cell>
          <cell r="T486">
            <v>182.99</v>
          </cell>
        </row>
        <row r="530">
          <cell r="G530">
            <v>400</v>
          </cell>
        </row>
      </sheetData>
      <sheetData sheetId="7">
        <row r="14">
          <cell r="C14" t="str">
            <v>А16.20.001</v>
          </cell>
        </row>
        <row r="20">
          <cell r="I20">
            <v>463.86</v>
          </cell>
          <cell r="J20">
            <v>140.09</v>
          </cell>
          <cell r="L20">
            <v>2009.57</v>
          </cell>
          <cell r="M20">
            <v>18.54</v>
          </cell>
          <cell r="O20">
            <v>169.19</v>
          </cell>
          <cell r="P20">
            <v>51.1</v>
          </cell>
          <cell r="Q20">
            <v>227.93</v>
          </cell>
          <cell r="T20">
            <v>919.72</v>
          </cell>
        </row>
        <row r="64">
          <cell r="G64">
            <v>4000</v>
          </cell>
        </row>
        <row r="80">
          <cell r="C80" t="str">
            <v>А16.20.001.001</v>
          </cell>
        </row>
        <row r="86">
          <cell r="I86">
            <v>463.86</v>
          </cell>
          <cell r="J86">
            <v>140.09</v>
          </cell>
          <cell r="L86">
            <v>1595.7050000000002</v>
          </cell>
          <cell r="M86">
            <v>194.31</v>
          </cell>
          <cell r="O86">
            <v>169.19</v>
          </cell>
          <cell r="P86">
            <v>51.1</v>
          </cell>
          <cell r="Q86">
            <v>227.93</v>
          </cell>
          <cell r="T86">
            <v>1657.81</v>
          </cell>
        </row>
        <row r="134">
          <cell r="G134">
            <v>4500</v>
          </cell>
        </row>
        <row r="151">
          <cell r="C151" t="str">
            <v>А16.20.006</v>
          </cell>
        </row>
        <row r="157">
          <cell r="I157">
            <v>154.62</v>
          </cell>
          <cell r="J157">
            <v>46.7</v>
          </cell>
          <cell r="L157">
            <v>1479.2999999999997</v>
          </cell>
          <cell r="M157">
            <v>11.42</v>
          </cell>
          <cell r="O157">
            <v>56.4</v>
          </cell>
          <cell r="P157">
            <v>17.03</v>
          </cell>
          <cell r="Q157">
            <v>75.98</v>
          </cell>
          <cell r="T157">
            <v>658.55</v>
          </cell>
        </row>
        <row r="203">
          <cell r="G203">
            <v>2500</v>
          </cell>
        </row>
        <row r="220">
          <cell r="C220" t="str">
            <v>А16.20.008</v>
          </cell>
        </row>
        <row r="226">
          <cell r="I226">
            <v>100.52000000000001</v>
          </cell>
          <cell r="J226">
            <v>30.36</v>
          </cell>
          <cell r="L226">
            <v>1043.2780000000002</v>
          </cell>
          <cell r="M226">
            <v>9.27</v>
          </cell>
          <cell r="O226">
            <v>36.67</v>
          </cell>
          <cell r="P226">
            <v>11.07</v>
          </cell>
          <cell r="Q226">
            <v>49.4</v>
          </cell>
          <cell r="T226">
            <v>619.43</v>
          </cell>
        </row>
        <row r="271">
          <cell r="G271">
            <v>1899.9980000000005</v>
          </cell>
        </row>
        <row r="288">
          <cell r="C288" t="str">
            <v>А16.20.010</v>
          </cell>
        </row>
        <row r="294">
          <cell r="I294">
            <v>463.86</v>
          </cell>
          <cell r="J294">
            <v>140.09</v>
          </cell>
          <cell r="L294">
            <v>2009.57</v>
          </cell>
          <cell r="M294">
            <v>192.58</v>
          </cell>
          <cell r="O294">
            <v>169.19</v>
          </cell>
          <cell r="P294">
            <v>51.1</v>
          </cell>
          <cell r="Q294">
            <v>227.93</v>
          </cell>
          <cell r="T294">
            <v>1745.68</v>
          </cell>
        </row>
        <row r="342">
          <cell r="G342">
            <v>5000</v>
          </cell>
        </row>
        <row r="358">
          <cell r="C358" t="str">
            <v>А16.20.010.001</v>
          </cell>
        </row>
        <row r="364">
          <cell r="I364">
            <v>618.48</v>
          </cell>
          <cell r="J364">
            <v>186.78</v>
          </cell>
          <cell r="L364">
            <v>1595.7050000000002</v>
          </cell>
          <cell r="M364">
            <v>260.02</v>
          </cell>
          <cell r="O364">
            <v>225.58</v>
          </cell>
          <cell r="P364">
            <v>68.13</v>
          </cell>
          <cell r="Q364">
            <v>303.91</v>
          </cell>
          <cell r="T364">
            <v>2241.39</v>
          </cell>
        </row>
        <row r="412">
          <cell r="G412">
            <v>5500</v>
          </cell>
        </row>
        <row r="428">
          <cell r="C428" t="str">
            <v>А16.20.010.002</v>
          </cell>
        </row>
        <row r="434">
          <cell r="I434">
            <v>618.48</v>
          </cell>
          <cell r="J434">
            <v>186.78</v>
          </cell>
          <cell r="L434">
            <v>1595.7050000000002</v>
          </cell>
          <cell r="M434">
            <v>259.4</v>
          </cell>
          <cell r="O434">
            <v>225.58</v>
          </cell>
          <cell r="P434">
            <v>68.13</v>
          </cell>
          <cell r="Q434">
            <v>303.91</v>
          </cell>
          <cell r="T434">
            <v>1742.01</v>
          </cell>
        </row>
        <row r="483">
          <cell r="G483">
            <v>5000</v>
          </cell>
        </row>
        <row r="499">
          <cell r="C499" t="str">
            <v>А16.20.010.003</v>
          </cell>
        </row>
        <row r="505">
          <cell r="I505">
            <v>618.48</v>
          </cell>
          <cell r="J505">
            <v>186.78</v>
          </cell>
          <cell r="L505">
            <v>1595.7050000000002</v>
          </cell>
          <cell r="M505">
            <v>262.6</v>
          </cell>
          <cell r="O505">
            <v>225.58</v>
          </cell>
          <cell r="P505">
            <v>68.13</v>
          </cell>
          <cell r="Q505">
            <v>303.91</v>
          </cell>
          <cell r="T505">
            <v>1938.81</v>
          </cell>
        </row>
        <row r="554">
          <cell r="G554">
            <v>5200</v>
          </cell>
        </row>
        <row r="571">
          <cell r="C571" t="str">
            <v>А16.20.011</v>
          </cell>
        </row>
        <row r="577">
          <cell r="I577">
            <v>736.5600000000001</v>
          </cell>
          <cell r="J577">
            <v>222.44</v>
          </cell>
          <cell r="L577">
            <v>2009.57</v>
          </cell>
          <cell r="M577">
            <v>316.56</v>
          </cell>
          <cell r="O577">
            <v>281.98</v>
          </cell>
          <cell r="P577">
            <v>85.16</v>
          </cell>
          <cell r="Q577">
            <v>379.89</v>
          </cell>
          <cell r="T577">
            <v>1767.84</v>
          </cell>
        </row>
        <row r="624">
          <cell r="G624">
            <v>5800</v>
          </cell>
        </row>
        <row r="640">
          <cell r="C640" t="str">
            <v>А16.20.011.002</v>
          </cell>
        </row>
        <row r="646">
          <cell r="I646">
            <v>773.09</v>
          </cell>
          <cell r="J646">
            <v>233.47</v>
          </cell>
          <cell r="L646">
            <v>2009.57</v>
          </cell>
          <cell r="M646">
            <v>316.56</v>
          </cell>
          <cell r="O646">
            <v>281.98</v>
          </cell>
          <cell r="P646">
            <v>85.16</v>
          </cell>
          <cell r="Q646">
            <v>379.89</v>
          </cell>
          <cell r="T646">
            <v>1920.28</v>
          </cell>
        </row>
        <row r="692">
          <cell r="G692">
            <v>6000</v>
          </cell>
        </row>
        <row r="709">
          <cell r="C709" t="str">
            <v>А16.20.056</v>
          </cell>
        </row>
        <row r="715">
          <cell r="I715">
            <v>100.52000000000001</v>
          </cell>
          <cell r="J715">
            <v>30.36</v>
          </cell>
          <cell r="L715">
            <v>1278.2500000000002</v>
          </cell>
          <cell r="M715">
            <v>9.27</v>
          </cell>
          <cell r="O715">
            <v>36.67</v>
          </cell>
          <cell r="P715">
            <v>11.07</v>
          </cell>
          <cell r="Q715">
            <v>49.4</v>
          </cell>
          <cell r="T715">
            <v>484.46</v>
          </cell>
        </row>
        <row r="759">
          <cell r="G759">
            <v>2000</v>
          </cell>
        </row>
        <row r="776">
          <cell r="C776" t="str">
            <v>А16.20.059</v>
          </cell>
        </row>
        <row r="782">
          <cell r="I782">
            <v>50.269999999999996</v>
          </cell>
          <cell r="J782">
            <v>15.18</v>
          </cell>
          <cell r="L782">
            <v>168.20800000000003</v>
          </cell>
          <cell r="M782">
            <v>4.63</v>
          </cell>
          <cell r="O782">
            <v>18.33</v>
          </cell>
          <cell r="P782">
            <v>5.54</v>
          </cell>
          <cell r="Q782">
            <v>24.7</v>
          </cell>
          <cell r="T782">
            <v>213.14</v>
          </cell>
        </row>
        <row r="826">
          <cell r="G826">
            <v>499.998</v>
          </cell>
        </row>
        <row r="843">
          <cell r="C843" t="str">
            <v>А16.20.059.001</v>
          </cell>
        </row>
        <row r="849">
          <cell r="I849">
            <v>100.52000000000001</v>
          </cell>
          <cell r="J849">
            <v>30.36</v>
          </cell>
          <cell r="L849">
            <v>1479.2999999999997</v>
          </cell>
          <cell r="M849">
            <v>9.27</v>
          </cell>
          <cell r="O849">
            <v>36.67</v>
          </cell>
          <cell r="P849">
            <v>11.07</v>
          </cell>
          <cell r="Q849">
            <v>49.4</v>
          </cell>
          <cell r="T849">
            <v>583.41</v>
          </cell>
        </row>
        <row r="893">
          <cell r="G893">
            <v>2300</v>
          </cell>
        </row>
        <row r="910">
          <cell r="C910" t="str">
            <v>А16.20.060</v>
          </cell>
        </row>
        <row r="916">
          <cell r="I916">
            <v>100.52000000000001</v>
          </cell>
          <cell r="J916">
            <v>30.36</v>
          </cell>
          <cell r="L916">
            <v>1175.3200000000004</v>
          </cell>
          <cell r="M916">
            <v>9.27</v>
          </cell>
          <cell r="O916">
            <v>36.67</v>
          </cell>
          <cell r="P916">
            <v>11.07</v>
          </cell>
          <cell r="Q916">
            <v>49.4</v>
          </cell>
          <cell r="T916">
            <v>787.39</v>
          </cell>
        </row>
        <row r="961">
          <cell r="G961">
            <v>2200</v>
          </cell>
        </row>
        <row r="978">
          <cell r="C978" t="str">
            <v>А16.20.061</v>
          </cell>
        </row>
        <row r="984">
          <cell r="I984">
            <v>309.23</v>
          </cell>
          <cell r="J984">
            <v>93.39</v>
          </cell>
          <cell r="L984">
            <v>2009.57</v>
          </cell>
          <cell r="M984">
            <v>14.96</v>
          </cell>
          <cell r="O984">
            <v>112.79</v>
          </cell>
          <cell r="P984">
            <v>34.06</v>
          </cell>
          <cell r="Q984">
            <v>151.96</v>
          </cell>
          <cell r="T984">
            <v>774.04</v>
          </cell>
        </row>
        <row r="1031">
          <cell r="G1031">
            <v>3500</v>
          </cell>
        </row>
        <row r="1048">
          <cell r="C1048" t="str">
            <v>А16.20.061.001</v>
          </cell>
        </row>
        <row r="1054">
          <cell r="I1054">
            <v>309.23</v>
          </cell>
          <cell r="J1054">
            <v>93.39</v>
          </cell>
          <cell r="L1054">
            <v>1595.7050000000002</v>
          </cell>
          <cell r="M1054">
            <v>129.54</v>
          </cell>
          <cell r="O1054">
            <v>112.79</v>
          </cell>
          <cell r="P1054">
            <v>34.06</v>
          </cell>
          <cell r="Q1054">
            <v>151.96</v>
          </cell>
          <cell r="T1054">
            <v>1573.32</v>
          </cell>
        </row>
        <row r="1102">
          <cell r="G1102">
            <v>4000</v>
          </cell>
        </row>
        <row r="1119">
          <cell r="C1119" t="str">
            <v>А16.20.061.002</v>
          </cell>
        </row>
        <row r="1125">
          <cell r="I1125">
            <v>309.23</v>
          </cell>
          <cell r="J1125">
            <v>93.39</v>
          </cell>
          <cell r="L1125">
            <v>1595.7050000000002</v>
          </cell>
          <cell r="M1125">
            <v>129.54</v>
          </cell>
          <cell r="O1125">
            <v>112.79</v>
          </cell>
          <cell r="P1125">
            <v>34.06</v>
          </cell>
          <cell r="Q1125">
            <v>151.96</v>
          </cell>
          <cell r="T1125">
            <v>1573.32</v>
          </cell>
        </row>
        <row r="1173">
          <cell r="G1173">
            <v>4000</v>
          </cell>
        </row>
        <row r="1191">
          <cell r="C1191" t="str">
            <v>А16.20.033</v>
          </cell>
        </row>
        <row r="1197">
          <cell r="I1197">
            <v>463.86</v>
          </cell>
          <cell r="J1197">
            <v>140.09</v>
          </cell>
          <cell r="L1197">
            <v>2009.57</v>
          </cell>
          <cell r="M1197">
            <v>18.54</v>
          </cell>
          <cell r="O1197">
            <v>169.19</v>
          </cell>
          <cell r="P1197">
            <v>51.1</v>
          </cell>
          <cell r="Q1197">
            <v>227.93</v>
          </cell>
          <cell r="T1197">
            <v>2419.72</v>
          </cell>
        </row>
        <row r="1241">
          <cell r="G1241">
            <v>5500</v>
          </cell>
        </row>
        <row r="1259">
          <cell r="C1259" t="str">
            <v>А16.20.036.001</v>
          </cell>
        </row>
        <row r="1265">
          <cell r="I1265">
            <v>100.52000000000001</v>
          </cell>
          <cell r="J1265">
            <v>30.36</v>
          </cell>
          <cell r="L1265">
            <v>398.593</v>
          </cell>
          <cell r="M1265">
            <v>9.27</v>
          </cell>
          <cell r="O1265">
            <v>36.67</v>
          </cell>
          <cell r="P1265">
            <v>11.07</v>
          </cell>
          <cell r="Q1265">
            <v>49.4</v>
          </cell>
          <cell r="T1265">
            <v>164.12</v>
          </cell>
        </row>
        <row r="1310">
          <cell r="G1310">
            <v>800.0029999999999</v>
          </cell>
        </row>
        <row r="1329">
          <cell r="C1329" t="str">
            <v>А16.20.037</v>
          </cell>
        </row>
        <row r="1335">
          <cell r="I1335">
            <v>100.52000000000001</v>
          </cell>
          <cell r="J1335">
            <v>30.36</v>
          </cell>
          <cell r="L1335">
            <v>279.868</v>
          </cell>
          <cell r="M1335">
            <v>9.27</v>
          </cell>
          <cell r="O1335">
            <v>36.67</v>
          </cell>
          <cell r="P1335">
            <v>11.07</v>
          </cell>
          <cell r="Q1335">
            <v>49.4</v>
          </cell>
          <cell r="T1335">
            <v>32.84</v>
          </cell>
        </row>
        <row r="1380">
          <cell r="G1380">
            <v>549.998</v>
          </cell>
        </row>
        <row r="1398">
          <cell r="C1398" t="str">
            <v>А16.20.038</v>
          </cell>
        </row>
        <row r="1404">
          <cell r="I1404">
            <v>309.23</v>
          </cell>
          <cell r="J1404">
            <v>93.39</v>
          </cell>
          <cell r="L1404">
            <v>1595.7050000000002</v>
          </cell>
          <cell r="M1404">
            <v>13.67</v>
          </cell>
          <cell r="O1404">
            <v>112.79</v>
          </cell>
          <cell r="P1404">
            <v>34.06</v>
          </cell>
          <cell r="Q1404">
            <v>151.96</v>
          </cell>
          <cell r="T1404">
            <v>1689.19</v>
          </cell>
        </row>
        <row r="1450">
          <cell r="G1450">
            <v>4000</v>
          </cell>
        </row>
        <row r="1467">
          <cell r="C1467" t="str">
            <v>А16.20.017</v>
          </cell>
        </row>
        <row r="1473">
          <cell r="I1473">
            <v>309.23</v>
          </cell>
          <cell r="J1473">
            <v>93.39</v>
          </cell>
          <cell r="L1473">
            <v>2009.57</v>
          </cell>
          <cell r="M1473">
            <v>13.67</v>
          </cell>
          <cell r="O1473">
            <v>112.79</v>
          </cell>
          <cell r="P1473">
            <v>34.06</v>
          </cell>
          <cell r="Q1473">
            <v>151.96</v>
          </cell>
          <cell r="T1473">
            <v>475.33</v>
          </cell>
        </row>
        <row r="1519">
          <cell r="G1519">
            <v>3200</v>
          </cell>
        </row>
        <row r="1536">
          <cell r="C1536" t="str">
            <v>А16.20.017.001</v>
          </cell>
        </row>
        <row r="1542">
          <cell r="I1542">
            <v>309.23</v>
          </cell>
          <cell r="J1542">
            <v>93.39</v>
          </cell>
          <cell r="L1542">
            <v>1595.7050000000002</v>
          </cell>
          <cell r="M1542">
            <v>129.54</v>
          </cell>
          <cell r="O1542">
            <v>112.79</v>
          </cell>
          <cell r="P1542">
            <v>34.06</v>
          </cell>
          <cell r="Q1542">
            <v>151.96</v>
          </cell>
          <cell r="T1542">
            <v>1573.32</v>
          </cell>
        </row>
        <row r="1586">
          <cell r="G1586">
            <v>4000</v>
          </cell>
        </row>
        <row r="1603">
          <cell r="C1603" t="str">
            <v>А16.20.021</v>
          </cell>
        </row>
        <row r="1609">
          <cell r="I1609">
            <v>50.269999999999996</v>
          </cell>
          <cell r="J1609">
            <v>15.18</v>
          </cell>
          <cell r="L1609">
            <v>1175.3200000000004</v>
          </cell>
          <cell r="M1609">
            <v>1.42</v>
          </cell>
          <cell r="O1609">
            <v>18.33</v>
          </cell>
          <cell r="P1609">
            <v>5.54</v>
          </cell>
          <cell r="Q1609">
            <v>24.7</v>
          </cell>
          <cell r="T1609">
            <v>109.24</v>
          </cell>
        </row>
        <row r="1653">
          <cell r="G1653">
            <v>1400</v>
          </cell>
        </row>
        <row r="1670">
          <cell r="C1670" t="str">
            <v>А16.20.023</v>
          </cell>
        </row>
        <row r="1676">
          <cell r="I1676">
            <v>100.52000000000001</v>
          </cell>
          <cell r="J1676">
            <v>30.36</v>
          </cell>
          <cell r="L1676">
            <v>1479.2999999999997</v>
          </cell>
          <cell r="M1676">
            <v>2.84</v>
          </cell>
          <cell r="O1676">
            <v>36.67</v>
          </cell>
          <cell r="P1676">
            <v>11.07</v>
          </cell>
          <cell r="Q1676">
            <v>49.4</v>
          </cell>
          <cell r="T1676">
            <v>289.84</v>
          </cell>
        </row>
        <row r="1718">
          <cell r="G1718">
            <v>1999.9999999999998</v>
          </cell>
        </row>
        <row r="1735">
          <cell r="C1735" t="str">
            <v>А16.20.025</v>
          </cell>
        </row>
        <row r="1741">
          <cell r="I1741">
            <v>100.52000000000001</v>
          </cell>
          <cell r="J1741">
            <v>30.36</v>
          </cell>
          <cell r="L1741">
            <v>1479.2999999999997</v>
          </cell>
          <cell r="M1741">
            <v>2.84</v>
          </cell>
          <cell r="O1741">
            <v>36.67</v>
          </cell>
          <cell r="P1741">
            <v>11.07</v>
          </cell>
          <cell r="Q1741">
            <v>49.4</v>
          </cell>
          <cell r="T1741">
            <v>589.84</v>
          </cell>
        </row>
        <row r="1784">
          <cell r="G1784">
            <v>2300</v>
          </cell>
        </row>
        <row r="1801">
          <cell r="C1801" t="str">
            <v>А16.20.025.001</v>
          </cell>
        </row>
        <row r="1807">
          <cell r="I1807">
            <v>100.52000000000001</v>
          </cell>
          <cell r="J1807">
            <v>30.36</v>
          </cell>
          <cell r="L1807">
            <v>1479.2999999999997</v>
          </cell>
          <cell r="M1807">
            <v>2.84</v>
          </cell>
          <cell r="O1807">
            <v>36.67</v>
          </cell>
          <cell r="P1807">
            <v>11.07</v>
          </cell>
          <cell r="Q1807">
            <v>49.4</v>
          </cell>
          <cell r="T1807">
            <v>789.84</v>
          </cell>
        </row>
        <row r="1850">
          <cell r="G1850">
            <v>2500</v>
          </cell>
        </row>
        <row r="1868">
          <cell r="C1868" t="str">
            <v>А16.20.028</v>
          </cell>
        </row>
        <row r="1874">
          <cell r="I1874">
            <v>463.86</v>
          </cell>
          <cell r="J1874">
            <v>140.09</v>
          </cell>
          <cell r="L1874">
            <v>1479.2999999999997</v>
          </cell>
          <cell r="M1874">
            <v>5.68</v>
          </cell>
          <cell r="O1874">
            <v>169.19</v>
          </cell>
          <cell r="P1874">
            <v>51.1</v>
          </cell>
          <cell r="Q1874">
            <v>227.93</v>
          </cell>
          <cell r="T1874">
            <v>1162.85</v>
          </cell>
        </row>
        <row r="1916">
          <cell r="G1916">
            <v>3699.9999999999995</v>
          </cell>
        </row>
        <row r="1932">
          <cell r="C1932" t="str">
            <v>А11.20.008</v>
          </cell>
        </row>
        <row r="1938">
          <cell r="I1938">
            <v>77.31</v>
          </cell>
          <cell r="J1938">
            <v>23.35</v>
          </cell>
          <cell r="L1938">
            <v>1043.2780000000002</v>
          </cell>
          <cell r="M1938">
            <v>0.95</v>
          </cell>
          <cell r="O1938">
            <v>28.2</v>
          </cell>
          <cell r="P1938">
            <v>8.52</v>
          </cell>
          <cell r="Q1938">
            <v>37.99</v>
          </cell>
          <cell r="T1938">
            <v>380.4</v>
          </cell>
        </row>
        <row r="1980">
          <cell r="G1980">
            <v>1599.9980000000005</v>
          </cell>
        </row>
        <row r="1997">
          <cell r="C1997" t="str">
            <v>А11.20.001</v>
          </cell>
        </row>
        <row r="2003">
          <cell r="I2003">
            <v>206.16000000000003</v>
          </cell>
          <cell r="J2003">
            <v>62.26</v>
          </cell>
          <cell r="L2003">
            <v>1595.7050000000002</v>
          </cell>
          <cell r="M2003">
            <v>2.53</v>
          </cell>
          <cell r="O2003">
            <v>75.19</v>
          </cell>
          <cell r="P2003">
            <v>22.71</v>
          </cell>
          <cell r="Q2003">
            <v>101.3</v>
          </cell>
          <cell r="T2003">
            <v>934.14</v>
          </cell>
        </row>
        <row r="2045">
          <cell r="G2045">
            <v>3000</v>
          </cell>
        </row>
        <row r="2063">
          <cell r="C2063" t="str">
            <v>А11.20.015</v>
          </cell>
        </row>
        <row r="2069">
          <cell r="I2069">
            <v>67.02000000000001</v>
          </cell>
          <cell r="J2069">
            <v>20.24</v>
          </cell>
          <cell r="L2069">
            <v>398.593</v>
          </cell>
          <cell r="M2069">
            <v>1.89</v>
          </cell>
          <cell r="O2069">
            <v>24.44</v>
          </cell>
          <cell r="P2069">
            <v>7.38</v>
          </cell>
          <cell r="Q2069">
            <v>32.93</v>
          </cell>
          <cell r="T2069">
            <v>147.51</v>
          </cell>
        </row>
        <row r="2112">
          <cell r="G2112">
            <v>700.0029999999999</v>
          </cell>
        </row>
        <row r="2130">
          <cell r="C2130" t="str">
            <v>А11.20.014</v>
          </cell>
        </row>
        <row r="2136">
          <cell r="I2136">
            <v>67.02000000000001</v>
          </cell>
          <cell r="J2136">
            <v>20.24</v>
          </cell>
          <cell r="L2136">
            <v>398.593</v>
          </cell>
          <cell r="M2136">
            <v>1.89</v>
          </cell>
          <cell r="O2136">
            <v>24.44</v>
          </cell>
          <cell r="P2136">
            <v>7.38</v>
          </cell>
          <cell r="Q2136">
            <v>32.93</v>
          </cell>
          <cell r="T2136">
            <v>247.51</v>
          </cell>
        </row>
        <row r="2178">
          <cell r="G2178">
            <v>800.0029999999999</v>
          </cell>
        </row>
        <row r="2195">
          <cell r="C2195" t="str">
            <v>А16.20.041</v>
          </cell>
        </row>
        <row r="2201">
          <cell r="I2201">
            <v>206.16000000000003</v>
          </cell>
          <cell r="J2201">
            <v>62.26</v>
          </cell>
          <cell r="L2201">
            <v>2009.57</v>
          </cell>
          <cell r="M2201">
            <v>83.53</v>
          </cell>
          <cell r="O2201">
            <v>75.19</v>
          </cell>
          <cell r="P2201">
            <v>22.71</v>
          </cell>
          <cell r="Q2201">
            <v>101.3</v>
          </cell>
          <cell r="T2201">
            <v>939.28</v>
          </cell>
        </row>
        <row r="2245">
          <cell r="G2245">
            <v>3500</v>
          </cell>
        </row>
        <row r="2262">
          <cell r="C2262" t="str">
            <v>А16.20.041.001</v>
          </cell>
        </row>
        <row r="2268">
          <cell r="I2268">
            <v>309.23</v>
          </cell>
          <cell r="J2268">
            <v>93.39</v>
          </cell>
          <cell r="L2268">
            <v>1595.7050000000002</v>
          </cell>
          <cell r="M2268">
            <v>128.21</v>
          </cell>
          <cell r="O2268">
            <v>112.79</v>
          </cell>
          <cell r="P2268">
            <v>34.06</v>
          </cell>
          <cell r="Q2268">
            <v>151.96</v>
          </cell>
          <cell r="T2268">
            <v>1074.65</v>
          </cell>
        </row>
        <row r="2315">
          <cell r="G2315">
            <v>3500</v>
          </cell>
        </row>
        <row r="2340">
          <cell r="C2340" t="str">
            <v>А03.20.003</v>
          </cell>
        </row>
        <row r="2346">
          <cell r="I2346">
            <v>231.93</v>
          </cell>
          <cell r="J2346">
            <v>70.04</v>
          </cell>
          <cell r="L2346">
            <v>1043.2780000000002</v>
          </cell>
          <cell r="M2346">
            <v>10.15</v>
          </cell>
          <cell r="O2346">
            <v>84.59</v>
          </cell>
          <cell r="P2346">
            <v>25.55</v>
          </cell>
          <cell r="Q2346">
            <v>113.97</v>
          </cell>
          <cell r="T2346">
            <v>420.49</v>
          </cell>
        </row>
        <row r="2390">
          <cell r="G2390">
            <v>1999.9980000000003</v>
          </cell>
        </row>
        <row r="2421">
          <cell r="C2421" t="str">
            <v>А03.20.001</v>
          </cell>
        </row>
        <row r="2427">
          <cell r="I2427">
            <v>154.62</v>
          </cell>
          <cell r="J2427">
            <v>46.7</v>
          </cell>
          <cell r="L2427">
            <v>398.593</v>
          </cell>
          <cell r="M2427">
            <v>4</v>
          </cell>
          <cell r="O2427">
            <v>0.9264337163641825</v>
          </cell>
          <cell r="P2427">
            <v>75.98</v>
          </cell>
          <cell r="Q2427">
            <v>0</v>
          </cell>
          <cell r="T2427">
            <v>239.69</v>
          </cell>
        </row>
        <row r="2470">
          <cell r="G2470">
            <v>900.0029999999999</v>
          </cell>
        </row>
        <row r="2500">
          <cell r="C2500" t="str">
            <v>А16.20.037</v>
          </cell>
        </row>
        <row r="2506">
          <cell r="I2506">
            <v>100.52000000000001</v>
          </cell>
          <cell r="J2506">
            <v>30.36</v>
          </cell>
          <cell r="L2506">
            <v>1946.22</v>
          </cell>
          <cell r="M2506">
            <v>0</v>
          </cell>
          <cell r="O2506">
            <v>36.67</v>
          </cell>
          <cell r="P2506">
            <v>11.07</v>
          </cell>
          <cell r="Q2506">
            <v>49.4</v>
          </cell>
          <cell r="T2506">
            <v>525.76</v>
          </cell>
        </row>
        <row r="2548">
          <cell r="G2548">
            <v>2700</v>
          </cell>
        </row>
      </sheetData>
      <sheetData sheetId="8">
        <row r="10">
          <cell r="C10" t="str">
            <v>Ведение физиологических родов врачом акушером-гинекологом</v>
          </cell>
        </row>
        <row r="14">
          <cell r="C14" t="str">
            <v>В01.001.008</v>
          </cell>
        </row>
        <row r="20">
          <cell r="I20">
            <v>3506.74</v>
          </cell>
          <cell r="J20">
            <v>1059.04</v>
          </cell>
          <cell r="L20">
            <v>2161.519861904762</v>
          </cell>
          <cell r="M20">
            <v>163.23</v>
          </cell>
          <cell r="O20">
            <v>1172.84</v>
          </cell>
          <cell r="P20">
            <v>354.2</v>
          </cell>
          <cell r="Q20">
            <v>1580.1</v>
          </cell>
          <cell r="T20">
            <v>2002.33</v>
          </cell>
        </row>
        <row r="77">
          <cell r="C77" t="str">
            <v>Кесарево сечение</v>
          </cell>
        </row>
        <row r="81">
          <cell r="C81" t="str">
            <v>А16.20.005</v>
          </cell>
        </row>
        <row r="87">
          <cell r="I87">
            <v>674.54</v>
          </cell>
          <cell r="J87">
            <v>203.71</v>
          </cell>
          <cell r="L87">
            <v>2323.8950000000004</v>
          </cell>
          <cell r="M87">
            <v>62.15</v>
          </cell>
          <cell r="O87">
            <v>225.6</v>
          </cell>
          <cell r="P87">
            <v>68.13</v>
          </cell>
          <cell r="Q87">
            <v>303.94</v>
          </cell>
          <cell r="T87">
            <v>3838.03</v>
          </cell>
        </row>
      </sheetData>
      <sheetData sheetId="9">
        <row r="10">
          <cell r="C10" t="str">
            <v>Термометрия общая</v>
          </cell>
        </row>
        <row r="14">
          <cell r="C14" t="str">
            <v>А02.30.001</v>
          </cell>
        </row>
        <row r="20">
          <cell r="I20">
            <v>3.85</v>
          </cell>
          <cell r="J20">
            <v>1.16</v>
          </cell>
          <cell r="L20">
            <v>0.42</v>
          </cell>
          <cell r="M20">
            <v>0</v>
          </cell>
          <cell r="O20">
            <v>2.86</v>
          </cell>
          <cell r="P20">
            <v>0.86</v>
          </cell>
          <cell r="Q20">
            <v>3.85</v>
          </cell>
          <cell r="T20">
            <v>12</v>
          </cell>
        </row>
        <row r="71">
          <cell r="G71">
            <v>25</v>
          </cell>
        </row>
        <row r="83">
          <cell r="C83" t="str">
            <v>Профилактический (осмотр,консультация) врача акушера-гинеколога</v>
          </cell>
        </row>
        <row r="87">
          <cell r="C87" t="str">
            <v>В04.001.002</v>
          </cell>
        </row>
        <row r="93">
          <cell r="I93">
            <v>43.27</v>
          </cell>
          <cell r="J93">
            <v>13.07</v>
          </cell>
          <cell r="L93">
            <v>30.470000000000002</v>
          </cell>
          <cell r="M93">
            <v>1.27</v>
          </cell>
          <cell r="O93">
            <v>17.81</v>
          </cell>
          <cell r="P93">
            <v>5.38</v>
          </cell>
          <cell r="Q93">
            <v>24</v>
          </cell>
          <cell r="T93">
            <v>114.73000000000002</v>
          </cell>
        </row>
        <row r="157">
          <cell r="G157">
            <v>250</v>
          </cell>
        </row>
        <row r="183">
          <cell r="C183" t="str">
            <v>Прием (осмотр, консультация) врача терапевта (первичный)</v>
          </cell>
        </row>
        <row r="187">
          <cell r="C187" t="str">
            <v>В01.047.001</v>
          </cell>
        </row>
        <row r="193">
          <cell r="I193">
            <v>37.47</v>
          </cell>
          <cell r="J193">
            <v>11.32</v>
          </cell>
          <cell r="L193">
            <v>0</v>
          </cell>
          <cell r="M193">
            <v>0</v>
          </cell>
          <cell r="O193">
            <v>15.43</v>
          </cell>
          <cell r="P193">
            <v>4.66</v>
          </cell>
          <cell r="Q193">
            <v>20.79</v>
          </cell>
          <cell r="T193">
            <v>70.33</v>
          </cell>
        </row>
        <row r="265">
          <cell r="G265">
            <v>160</v>
          </cell>
        </row>
        <row r="278">
          <cell r="C278" t="str">
            <v>Прием (осмотр, консультация) врача терапевта (повторный)</v>
          </cell>
        </row>
        <row r="282">
          <cell r="C282" t="str">
            <v>В01.047.006</v>
          </cell>
        </row>
        <row r="288">
          <cell r="I288">
            <v>29.979999999999997</v>
          </cell>
          <cell r="J288">
            <v>9.05</v>
          </cell>
          <cell r="L288">
            <v>0</v>
          </cell>
          <cell r="M288">
            <v>0</v>
          </cell>
          <cell r="O288">
            <v>12.34</v>
          </cell>
          <cell r="P288">
            <v>3.73</v>
          </cell>
          <cell r="Q288">
            <v>16.63</v>
          </cell>
          <cell r="T288">
            <v>38.27</v>
          </cell>
        </row>
        <row r="360">
          <cell r="G360">
            <v>110</v>
          </cell>
        </row>
        <row r="377">
          <cell r="C377" t="str">
            <v>Профилактический прием (осмотр, консультация) врача-стоматолога</v>
          </cell>
        </row>
        <row r="381">
          <cell r="C381" t="str">
            <v>В04.064.004</v>
          </cell>
        </row>
        <row r="387">
          <cell r="I387">
            <v>43.29</v>
          </cell>
          <cell r="J387">
            <v>13.07</v>
          </cell>
          <cell r="L387">
            <v>71.69</v>
          </cell>
          <cell r="M387">
            <v>4.64</v>
          </cell>
          <cell r="O387">
            <v>17.83</v>
          </cell>
          <cell r="P387">
            <v>5.38</v>
          </cell>
          <cell r="Q387">
            <v>24.02</v>
          </cell>
          <cell r="T387">
            <v>10.08</v>
          </cell>
        </row>
        <row r="438">
          <cell r="G438">
            <v>190</v>
          </cell>
        </row>
        <row r="455">
          <cell r="C455" t="str">
            <v>Получение цервикального мазка</v>
          </cell>
        </row>
        <row r="459">
          <cell r="C459" t="str">
            <v>А11.20.002</v>
          </cell>
        </row>
        <row r="465">
          <cell r="I465">
            <v>14.99</v>
          </cell>
          <cell r="J465">
            <v>4.53</v>
          </cell>
          <cell r="L465">
            <v>41.47</v>
          </cell>
          <cell r="M465">
            <v>1.8</v>
          </cell>
          <cell r="O465">
            <v>6.17</v>
          </cell>
          <cell r="P465">
            <v>1.86</v>
          </cell>
          <cell r="Q465">
            <v>8.31</v>
          </cell>
          <cell r="T465">
            <v>20.87</v>
          </cell>
        </row>
        <row r="529">
          <cell r="G529">
            <v>100</v>
          </cell>
        </row>
        <row r="544">
          <cell r="C544" t="str">
            <v>Прием (осмотр,консультация) врача акушера-гинеколога (первичный)</v>
          </cell>
        </row>
        <row r="548">
          <cell r="C548" t="str">
            <v>В01.001.001</v>
          </cell>
        </row>
        <row r="554">
          <cell r="I554">
            <v>72.16</v>
          </cell>
          <cell r="J554">
            <v>21.79</v>
          </cell>
          <cell r="L554">
            <v>30.470000000000002</v>
          </cell>
          <cell r="M554">
            <v>2.12</v>
          </cell>
          <cell r="O554">
            <v>29.71</v>
          </cell>
          <cell r="P554">
            <v>8.97</v>
          </cell>
          <cell r="Q554">
            <v>40.03</v>
          </cell>
          <cell r="T554">
            <v>144.75</v>
          </cell>
        </row>
        <row r="597">
          <cell r="G597">
            <v>350</v>
          </cell>
        </row>
        <row r="611">
          <cell r="C611" t="str">
            <v>Прием (осмотр,консультация) врача акушера-гинеколога (повторный)</v>
          </cell>
        </row>
        <row r="615">
          <cell r="C615" t="str">
            <v>В01.001.002</v>
          </cell>
        </row>
        <row r="621">
          <cell r="I621">
            <v>32.07</v>
          </cell>
          <cell r="J621">
            <v>9.69</v>
          </cell>
          <cell r="L621">
            <v>30.470000000000002</v>
          </cell>
          <cell r="M621">
            <v>1.7</v>
          </cell>
          <cell r="O621">
            <v>23.77</v>
          </cell>
          <cell r="P621">
            <v>7.18</v>
          </cell>
          <cell r="Q621">
            <v>32.02</v>
          </cell>
          <cell r="T621">
            <v>113.1</v>
          </cell>
        </row>
        <row r="664">
          <cell r="G664">
            <v>250</v>
          </cell>
        </row>
        <row r="687">
          <cell r="C687" t="str">
            <v>Прием (осмотр,консультация) врача акушера-гинеколога беременной (первичный)</v>
          </cell>
        </row>
        <row r="691">
          <cell r="C691" t="str">
            <v>В01.001.003</v>
          </cell>
        </row>
        <row r="697">
          <cell r="I697">
            <v>86.59</v>
          </cell>
          <cell r="J697">
            <v>26.15</v>
          </cell>
          <cell r="L697">
            <v>30.470000000000002</v>
          </cell>
          <cell r="M697">
            <v>2.54</v>
          </cell>
          <cell r="O697">
            <v>35.65</v>
          </cell>
          <cell r="P697">
            <v>10.77</v>
          </cell>
          <cell r="Q697">
            <v>48.03</v>
          </cell>
          <cell r="T697">
            <v>159.8</v>
          </cell>
        </row>
        <row r="740">
          <cell r="G740">
            <v>400</v>
          </cell>
        </row>
        <row r="755">
          <cell r="C755" t="str">
            <v>Прием (осмотр,консультация) врача акушера-гинеколога беременной (повторный)</v>
          </cell>
        </row>
        <row r="759">
          <cell r="C759" t="str">
            <v>В01.001.004</v>
          </cell>
        </row>
        <row r="765">
          <cell r="I765">
            <v>57.72</v>
          </cell>
          <cell r="J765">
            <v>17.43</v>
          </cell>
          <cell r="L765">
            <v>30.470000000000002</v>
          </cell>
          <cell r="M765">
            <v>1.7</v>
          </cell>
          <cell r="O765">
            <v>23.77</v>
          </cell>
          <cell r="P765">
            <v>7.18</v>
          </cell>
          <cell r="Q765">
            <v>32.02</v>
          </cell>
          <cell r="T765">
            <v>129.71</v>
          </cell>
        </row>
        <row r="808">
          <cell r="G808">
            <v>300</v>
          </cell>
        </row>
      </sheetData>
      <sheetData sheetId="10">
        <row r="9">
          <cell r="C9" t="str">
            <v>Ультразвуковое исследование матки и придатков трансабдомиальное</v>
          </cell>
        </row>
        <row r="12">
          <cell r="C12" t="str">
            <v>А04.20.001</v>
          </cell>
        </row>
        <row r="18">
          <cell r="I18">
            <v>43.99</v>
          </cell>
          <cell r="J18">
            <v>13.28</v>
          </cell>
          <cell r="L18">
            <v>29.069999999999997</v>
          </cell>
          <cell r="M18">
            <v>156.99</v>
          </cell>
          <cell r="O18">
            <v>17.05</v>
          </cell>
          <cell r="P18">
            <v>5.15</v>
          </cell>
          <cell r="Q18">
            <v>22.97</v>
          </cell>
          <cell r="T18">
            <v>211.5</v>
          </cell>
        </row>
        <row r="61">
          <cell r="G61">
            <v>500</v>
          </cell>
        </row>
        <row r="74">
          <cell r="C74" t="str">
            <v>Ультразвуковое исследование матки и придатков трансвагинальное</v>
          </cell>
        </row>
        <row r="77">
          <cell r="C77" t="str">
            <v>А04.20.001</v>
          </cell>
        </row>
        <row r="82">
          <cell r="I82">
            <v>43.99</v>
          </cell>
          <cell r="J82">
            <v>13.28</v>
          </cell>
          <cell r="L82">
            <v>29.069999999999997</v>
          </cell>
          <cell r="M82">
            <v>156.99</v>
          </cell>
          <cell r="O82">
            <v>17.05</v>
          </cell>
          <cell r="P82">
            <v>5.15</v>
          </cell>
          <cell r="Q82">
            <v>22.97</v>
          </cell>
          <cell r="T82">
            <v>211.5</v>
          </cell>
        </row>
        <row r="126">
          <cell r="G126">
            <v>500</v>
          </cell>
        </row>
        <row r="138">
          <cell r="C138" t="str">
            <v>Ультразвуковое исследование плода</v>
          </cell>
        </row>
        <row r="140">
          <cell r="C140" t="str">
            <v>А04.30.001</v>
          </cell>
        </row>
        <row r="145">
          <cell r="I145">
            <v>43.99</v>
          </cell>
          <cell r="J145">
            <v>13.28</v>
          </cell>
          <cell r="L145">
            <v>29.069999999999997</v>
          </cell>
          <cell r="M145">
            <v>156.99</v>
          </cell>
          <cell r="O145">
            <v>17.05</v>
          </cell>
          <cell r="P145">
            <v>5.15</v>
          </cell>
          <cell r="Q145">
            <v>22.97</v>
          </cell>
          <cell r="T145">
            <v>211.5</v>
          </cell>
        </row>
        <row r="188">
          <cell r="G188">
            <v>500</v>
          </cell>
        </row>
        <row r="200">
          <cell r="C200" t="str">
            <v>Ультразвуковое исследование мочевого пузыря</v>
          </cell>
        </row>
        <row r="203">
          <cell r="C203" t="str">
            <v>А04.28.002.00 3</v>
          </cell>
        </row>
        <row r="208">
          <cell r="I208">
            <v>36.650000000000006</v>
          </cell>
          <cell r="J208">
            <v>11.07</v>
          </cell>
          <cell r="L208">
            <v>29.069999999999997</v>
          </cell>
          <cell r="M208">
            <v>130.83</v>
          </cell>
          <cell r="O208">
            <v>14.21</v>
          </cell>
          <cell r="P208">
            <v>4.29</v>
          </cell>
          <cell r="Q208">
            <v>19.14</v>
          </cell>
          <cell r="T208">
            <v>154.74</v>
          </cell>
        </row>
        <row r="252">
          <cell r="G252">
            <v>400</v>
          </cell>
        </row>
        <row r="263">
          <cell r="C263" t="str">
            <v>Ультразвуковое исследование органов брюшной  полости (комплексное)</v>
          </cell>
        </row>
        <row r="266">
          <cell r="C266" t="str">
            <v>А04.16.001</v>
          </cell>
        </row>
        <row r="273">
          <cell r="I273">
            <v>87.98</v>
          </cell>
          <cell r="J273">
            <v>26.57</v>
          </cell>
          <cell r="L273">
            <v>29.069999999999997</v>
          </cell>
          <cell r="M273">
            <v>313.99</v>
          </cell>
          <cell r="O273">
            <v>34.1</v>
          </cell>
          <cell r="P273">
            <v>10.3</v>
          </cell>
          <cell r="Q273">
            <v>45.94</v>
          </cell>
          <cell r="T273">
            <v>252.05</v>
          </cell>
        </row>
        <row r="316">
          <cell r="G316">
            <v>800</v>
          </cell>
        </row>
        <row r="332">
          <cell r="C332" t="str">
            <v>Ультразвуковое исследование щитовидной железы и паращитовидных желез</v>
          </cell>
        </row>
        <row r="335">
          <cell r="C335" t="str">
            <v>А04.22.001</v>
          </cell>
        </row>
        <row r="341">
          <cell r="I341">
            <v>29.33</v>
          </cell>
          <cell r="J341">
            <v>8.86</v>
          </cell>
          <cell r="L341">
            <v>29.069999999999997</v>
          </cell>
          <cell r="M341">
            <v>104.66</v>
          </cell>
          <cell r="O341">
            <v>11.37</v>
          </cell>
          <cell r="P341">
            <v>3.43</v>
          </cell>
          <cell r="Q341">
            <v>15.31</v>
          </cell>
          <cell r="T341">
            <v>97.97</v>
          </cell>
        </row>
        <row r="383">
          <cell r="G383">
            <v>300</v>
          </cell>
        </row>
        <row r="399">
          <cell r="C399" t="str">
            <v>Ультразвуковое исследование молочных желез (одна)</v>
          </cell>
        </row>
        <row r="402">
          <cell r="C402" t="str">
            <v>А04.20.002</v>
          </cell>
        </row>
        <row r="407">
          <cell r="I407">
            <v>29.33</v>
          </cell>
          <cell r="J407">
            <v>8.86</v>
          </cell>
          <cell r="L407">
            <v>29.069999999999997</v>
          </cell>
          <cell r="M407">
            <v>104.66</v>
          </cell>
          <cell r="O407">
            <v>11.37</v>
          </cell>
          <cell r="P407">
            <v>3.43</v>
          </cell>
          <cell r="Q407">
            <v>15.31</v>
          </cell>
          <cell r="T407">
            <v>97.97</v>
          </cell>
        </row>
        <row r="451">
          <cell r="G451">
            <v>300</v>
          </cell>
        </row>
        <row r="467">
          <cell r="C467" t="str">
            <v>Дуплексное сканирование сердца и сосудов плода</v>
          </cell>
        </row>
        <row r="470">
          <cell r="C470" t="str">
            <v>А04.30.002</v>
          </cell>
        </row>
        <row r="475">
          <cell r="I475">
            <v>29.33</v>
          </cell>
          <cell r="J475">
            <v>8.86</v>
          </cell>
          <cell r="L475">
            <v>29.069999999999997</v>
          </cell>
          <cell r="M475">
            <v>104.66</v>
          </cell>
          <cell r="O475">
            <v>11.37</v>
          </cell>
          <cell r="P475">
            <v>3.43</v>
          </cell>
          <cell r="Q475">
            <v>15.31</v>
          </cell>
          <cell r="T475">
            <v>147.97</v>
          </cell>
        </row>
        <row r="519">
          <cell r="G519">
            <v>350</v>
          </cell>
        </row>
        <row r="535">
          <cell r="C535" t="str">
            <v>Прием (осмотр, консультация) врача функциональной диагностики</v>
          </cell>
        </row>
        <row r="538">
          <cell r="C538" t="str">
            <v>В01.054.002</v>
          </cell>
        </row>
        <row r="543">
          <cell r="I543">
            <v>27.28</v>
          </cell>
          <cell r="J543">
            <v>8.24</v>
          </cell>
          <cell r="L543">
            <v>0</v>
          </cell>
          <cell r="M543">
            <v>0</v>
          </cell>
          <cell r="O543">
            <v>11.23</v>
          </cell>
          <cell r="P543">
            <v>3.39</v>
          </cell>
          <cell r="Q543">
            <v>15.13</v>
          </cell>
          <cell r="T543">
            <v>64.73</v>
          </cell>
        </row>
        <row r="585">
          <cell r="G585">
            <v>130</v>
          </cell>
        </row>
        <row r="605">
          <cell r="C605" t="str">
            <v>Проведение электрокардиографических исследований</v>
          </cell>
        </row>
        <row r="608">
          <cell r="C608" t="str">
            <v>А05.10.002</v>
          </cell>
        </row>
        <row r="613">
          <cell r="I613">
            <v>30.310000000000002</v>
          </cell>
          <cell r="J613">
            <v>9.15</v>
          </cell>
          <cell r="L613">
            <v>4.08</v>
          </cell>
          <cell r="M613">
            <v>0.99</v>
          </cell>
          <cell r="O613">
            <v>12.48</v>
          </cell>
          <cell r="P613">
            <v>3.77</v>
          </cell>
          <cell r="Q613">
            <v>16.81</v>
          </cell>
          <cell r="T613">
            <v>72.41</v>
          </cell>
        </row>
        <row r="654">
          <cell r="G654">
            <v>150</v>
          </cell>
        </row>
      </sheetData>
      <sheetData sheetId="11">
        <row r="10">
          <cell r="C10" t="str">
            <v>Измерение роста</v>
          </cell>
        </row>
        <row r="14">
          <cell r="C14" t="str">
            <v>А02.03.005</v>
          </cell>
        </row>
        <row r="20">
          <cell r="I20">
            <v>4.77</v>
          </cell>
          <cell r="J20">
            <v>1.44</v>
          </cell>
          <cell r="L20">
            <v>0</v>
          </cell>
          <cell r="M20">
            <v>0.02</v>
          </cell>
          <cell r="O20">
            <v>2.86</v>
          </cell>
          <cell r="P20">
            <v>0.86</v>
          </cell>
          <cell r="Q20">
            <v>3.85</v>
          </cell>
          <cell r="T20">
            <v>6.2</v>
          </cell>
        </row>
        <row r="93">
          <cell r="G93">
            <v>20</v>
          </cell>
        </row>
        <row r="109">
          <cell r="C109" t="str">
            <v>Внутривенное введение лекарственных препаратов</v>
          </cell>
        </row>
        <row r="113">
          <cell r="C113" t="str">
            <v>А11.12.003</v>
          </cell>
        </row>
        <row r="119">
          <cell r="I119">
            <v>14.33</v>
          </cell>
          <cell r="J119">
            <v>4.33</v>
          </cell>
          <cell r="L119">
            <v>24.52</v>
          </cell>
          <cell r="M119">
            <v>0</v>
          </cell>
          <cell r="O119">
            <v>8.58</v>
          </cell>
          <cell r="P119">
            <v>2.59</v>
          </cell>
          <cell r="Q119">
            <v>11.56</v>
          </cell>
          <cell r="T119">
            <v>64.09</v>
          </cell>
        </row>
        <row r="167">
          <cell r="G167">
            <v>130</v>
          </cell>
        </row>
        <row r="180">
          <cell r="C180" t="str">
            <v>Непрерывное внутривенное введение лекарственных препаратов</v>
          </cell>
        </row>
        <row r="184">
          <cell r="C184" t="str">
            <v>А11.12.003.001</v>
          </cell>
        </row>
        <row r="190">
          <cell r="I190">
            <v>85.97</v>
          </cell>
          <cell r="J190">
            <v>25.96</v>
          </cell>
          <cell r="L190">
            <v>38.52</v>
          </cell>
          <cell r="M190">
            <v>0</v>
          </cell>
          <cell r="O190">
            <v>51.46</v>
          </cell>
          <cell r="P190">
            <v>15.54</v>
          </cell>
          <cell r="Q190">
            <v>69.33</v>
          </cell>
          <cell r="T190">
            <v>113.22</v>
          </cell>
        </row>
        <row r="238">
          <cell r="G238">
            <v>400</v>
          </cell>
        </row>
        <row r="251">
          <cell r="C251" t="str">
            <v>Подкожное введение  лекарственных препаратов </v>
          </cell>
        </row>
        <row r="255">
          <cell r="C255" t="str">
            <v>А11.01.002</v>
          </cell>
        </row>
        <row r="261">
          <cell r="I261">
            <v>8.59</v>
          </cell>
          <cell r="J261">
            <v>2.59</v>
          </cell>
          <cell r="L261">
            <v>15.37</v>
          </cell>
          <cell r="M261">
            <v>0</v>
          </cell>
          <cell r="O261">
            <v>5.15</v>
          </cell>
          <cell r="P261">
            <v>1.56</v>
          </cell>
          <cell r="Q261">
            <v>6.93</v>
          </cell>
          <cell r="T261">
            <v>29.81</v>
          </cell>
        </row>
        <row r="324">
          <cell r="G324">
            <v>70</v>
          </cell>
        </row>
        <row r="337">
          <cell r="C337" t="str">
            <v>Внутрикожное введение  лекарственных препаратов </v>
          </cell>
        </row>
        <row r="341">
          <cell r="C341" t="str">
            <v>А11.01.003</v>
          </cell>
        </row>
        <row r="347">
          <cell r="I347">
            <v>8.59</v>
          </cell>
          <cell r="J347">
            <v>2.59</v>
          </cell>
          <cell r="L347">
            <v>17.9</v>
          </cell>
          <cell r="M347">
            <v>0</v>
          </cell>
          <cell r="O347">
            <v>5.15</v>
          </cell>
          <cell r="P347">
            <v>1.56</v>
          </cell>
          <cell r="Q347">
            <v>6.93</v>
          </cell>
          <cell r="T347">
            <v>7.28</v>
          </cell>
        </row>
        <row r="393">
          <cell r="G393">
            <v>50</v>
          </cell>
        </row>
        <row r="406">
          <cell r="C406" t="str">
            <v>Внутримышечное введение лекарственных препаратов</v>
          </cell>
        </row>
        <row r="410">
          <cell r="C410" t="str">
            <v>А11.02.002</v>
          </cell>
        </row>
        <row r="416">
          <cell r="I416">
            <v>9.55</v>
          </cell>
          <cell r="J416">
            <v>2.88</v>
          </cell>
          <cell r="L416">
            <v>21.96</v>
          </cell>
          <cell r="M416">
            <v>0</v>
          </cell>
          <cell r="O416">
            <v>5.72</v>
          </cell>
          <cell r="P416">
            <v>1.73</v>
          </cell>
          <cell r="Q416">
            <v>7.7</v>
          </cell>
          <cell r="T416">
            <v>30.46</v>
          </cell>
        </row>
        <row r="462">
          <cell r="G462">
            <v>80</v>
          </cell>
        </row>
        <row r="475">
          <cell r="C475" t="str">
            <v>Измерение массы тела</v>
          </cell>
        </row>
        <row r="479">
          <cell r="C479" t="str">
            <v>А02.01.001</v>
          </cell>
        </row>
        <row r="485">
          <cell r="I485">
            <v>4.77</v>
          </cell>
          <cell r="J485">
            <v>1.44</v>
          </cell>
          <cell r="L485">
            <v>0</v>
          </cell>
          <cell r="M485">
            <v>0.04</v>
          </cell>
          <cell r="O485">
            <v>2.86</v>
          </cell>
          <cell r="P485">
            <v>0.86</v>
          </cell>
          <cell r="Q485">
            <v>3.85</v>
          </cell>
          <cell r="T485">
            <v>6.18</v>
          </cell>
        </row>
        <row r="558">
          <cell r="G558">
            <v>20</v>
          </cell>
        </row>
        <row r="571">
          <cell r="C571" t="str">
            <v>Взятие крови из периферической вены</v>
          </cell>
        </row>
        <row r="575">
          <cell r="C575" t="str">
            <v>А11.12.009</v>
          </cell>
        </row>
        <row r="581">
          <cell r="I581">
            <v>14.14</v>
          </cell>
          <cell r="J581">
            <v>4.27</v>
          </cell>
          <cell r="L581">
            <v>24.52</v>
          </cell>
          <cell r="M581">
            <v>0</v>
          </cell>
          <cell r="O581">
            <v>5.14</v>
          </cell>
          <cell r="P581">
            <v>1.55</v>
          </cell>
          <cell r="Q581">
            <v>6.93</v>
          </cell>
          <cell r="T581">
            <v>23.45</v>
          </cell>
        </row>
        <row r="647">
          <cell r="G647">
            <v>80</v>
          </cell>
        </row>
      </sheetData>
      <sheetData sheetId="12">
        <row r="198">
          <cell r="C198" t="str">
            <v>Радиоволновая терапия шейки матки</v>
          </cell>
        </row>
        <row r="202">
          <cell r="C202" t="str">
            <v>А16.20.036.003</v>
          </cell>
        </row>
        <row r="208">
          <cell r="I208">
            <v>173.17000000000002</v>
          </cell>
          <cell r="J208">
            <v>52.3</v>
          </cell>
          <cell r="L208">
            <v>400.411375</v>
          </cell>
          <cell r="M208">
            <v>5.64</v>
          </cell>
          <cell r="O208">
            <v>71.3</v>
          </cell>
          <cell r="P208">
            <v>21.53</v>
          </cell>
          <cell r="Q208">
            <v>96.06</v>
          </cell>
          <cell r="T208">
            <v>279.59</v>
          </cell>
        </row>
        <row r="255">
          <cell r="G255">
            <v>1100.001375</v>
          </cell>
        </row>
        <row r="269">
          <cell r="C269" t="str">
            <v>Искусственное прерывание беременности (аборт)</v>
          </cell>
        </row>
        <row r="273">
          <cell r="C273" t="str">
            <v>А16.20.037</v>
          </cell>
        </row>
        <row r="279">
          <cell r="I279">
            <v>115.45</v>
          </cell>
          <cell r="J279">
            <v>34.87</v>
          </cell>
          <cell r="L279">
            <v>279.868</v>
          </cell>
          <cell r="M279">
            <v>105.56</v>
          </cell>
          <cell r="O279">
            <v>47.54</v>
          </cell>
          <cell r="P279">
            <v>14.36</v>
          </cell>
          <cell r="Q279">
            <v>64.04</v>
          </cell>
          <cell r="T279">
            <v>238.31</v>
          </cell>
        </row>
        <row r="325">
          <cell r="G325">
            <v>899.998</v>
          </cell>
        </row>
        <row r="414">
          <cell r="C414" t="str">
            <v>Удаление внутриматочной спирали</v>
          </cell>
        </row>
        <row r="418">
          <cell r="C418" t="str">
            <v>А11.20.015</v>
          </cell>
        </row>
        <row r="424">
          <cell r="I424">
            <v>57.72</v>
          </cell>
          <cell r="J424">
            <v>17.43</v>
          </cell>
          <cell r="L424">
            <v>398.593</v>
          </cell>
          <cell r="M424">
            <v>52.5</v>
          </cell>
          <cell r="O424">
            <v>23.77</v>
          </cell>
          <cell r="P424">
            <v>7.18</v>
          </cell>
          <cell r="Q424">
            <v>32.02</v>
          </cell>
          <cell r="T424">
            <v>110.79</v>
          </cell>
        </row>
        <row r="468">
          <cell r="G468">
            <v>700.003</v>
          </cell>
        </row>
        <row r="482">
          <cell r="C482" t="str">
            <v>Введение внутриматочной спирали</v>
          </cell>
        </row>
        <row r="486">
          <cell r="C486" t="str">
            <v>А11.20.014</v>
          </cell>
        </row>
        <row r="492">
          <cell r="I492">
            <v>57.72</v>
          </cell>
          <cell r="J492">
            <v>17.43</v>
          </cell>
          <cell r="L492">
            <v>398.593</v>
          </cell>
          <cell r="M492">
            <v>0.19</v>
          </cell>
          <cell r="O492">
            <v>23.77</v>
          </cell>
          <cell r="P492">
            <v>7.18</v>
          </cell>
          <cell r="Q492">
            <v>32.02</v>
          </cell>
          <cell r="T492">
            <v>163.1</v>
          </cell>
        </row>
        <row r="535">
          <cell r="G535">
            <v>700.003</v>
          </cell>
        </row>
        <row r="622">
          <cell r="C622" t="str">
            <v>Кольпоскопия</v>
          </cell>
        </row>
        <row r="626">
          <cell r="C626" t="str">
            <v>А03.20.001</v>
          </cell>
        </row>
        <row r="632">
          <cell r="I632">
            <v>131.56</v>
          </cell>
          <cell r="J632">
            <v>39.73</v>
          </cell>
          <cell r="L632">
            <v>400.411375</v>
          </cell>
          <cell r="M632">
            <v>3.34</v>
          </cell>
          <cell r="O632">
            <v>54.17</v>
          </cell>
          <cell r="P632">
            <v>16.36</v>
          </cell>
          <cell r="Q632">
            <v>72.98</v>
          </cell>
          <cell r="T632">
            <v>181.45</v>
          </cell>
        </row>
        <row r="676">
          <cell r="G676">
            <v>900.001375</v>
          </cell>
        </row>
        <row r="772">
          <cell r="C772" t="str">
            <v>Искусственное прерывание беременности (медикаментозное)</v>
          </cell>
        </row>
        <row r="776">
          <cell r="C776" t="str">
            <v>А16.20.037</v>
          </cell>
        </row>
        <row r="782">
          <cell r="I782">
            <v>86.59</v>
          </cell>
          <cell r="J782">
            <v>26.15</v>
          </cell>
          <cell r="L782">
            <v>1946.22</v>
          </cell>
          <cell r="M782">
            <v>0</v>
          </cell>
          <cell r="O782">
            <v>35.65</v>
          </cell>
          <cell r="P782">
            <v>10.77</v>
          </cell>
          <cell r="Q782">
            <v>48.03</v>
          </cell>
          <cell r="T782">
            <v>546.59</v>
          </cell>
        </row>
        <row r="827">
          <cell r="G827">
            <v>2700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"/>
      <sheetName val="лаборатор"/>
      <sheetName val="УЗИ гинек."/>
      <sheetName val="койко-день"/>
      <sheetName val="анестезия"/>
      <sheetName val="УЗИ акушер."/>
      <sheetName val="гинек"/>
      <sheetName val="акуш"/>
      <sheetName val="ж.конс."/>
      <sheetName val="УЗИ-конс."/>
      <sheetName val="процедуры"/>
      <sheetName val="хирург. кабинет"/>
      <sheetName val="хир.наб"/>
      <sheetName val="гистеро"/>
      <sheetName val="аборт"/>
      <sheetName val="швы на шейку"/>
      <sheetName val="рассеч"/>
      <sheetName val="удал инор.тела"/>
      <sheetName val="лапар"/>
      <sheetName val="смотр.каб."/>
      <sheetName val="кесарево"/>
      <sheetName val="роды"/>
      <sheetName val="расчет триместров"/>
      <sheetName val="расчетное вр."/>
      <sheetName val="расчет лечения в стац."/>
    </sheetNames>
    <sheetDataSet>
      <sheetData sheetId="8">
        <row r="64">
          <cell r="G64">
            <v>15999.999861904762</v>
          </cell>
        </row>
        <row r="133">
          <cell r="G133">
            <v>11000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 усл.год "/>
      <sheetName val="доход 2017"/>
      <sheetName val="перечень по отделениям"/>
      <sheetName val="прейскурант"/>
      <sheetName val="простые роды"/>
      <sheetName val="инд врач"/>
      <sheetName val="кесарево"/>
      <sheetName val="учет по беременности"/>
      <sheetName val="простые роды (2)"/>
      <sheetName val="стационар роддом"/>
    </sheetNames>
    <sheetDataSet>
      <sheetData sheetId="1">
        <row r="135">
          <cell r="A135" t="str">
            <v>В01.001.008</v>
          </cell>
          <cell r="B135" t="str">
            <v>Ведение физиологических родов врачом акушером-гинекологом  (ведение родов  индивидуальным врачом акушером-гинекологом)</v>
          </cell>
          <cell r="C135">
            <v>20999.999861904762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tabSelected="1"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17.7109375" style="66" customWidth="1"/>
    <col min="2" max="2" width="84.57421875" style="54" customWidth="1"/>
    <col min="3" max="3" width="17.8515625" style="53" customWidth="1"/>
    <col min="4" max="4" width="11.8515625" style="53" hidden="1" customWidth="1"/>
    <col min="5" max="5" width="16.8515625" style="53" hidden="1" customWidth="1"/>
    <col min="6" max="6" width="13.140625" style="54" hidden="1" customWidth="1"/>
    <col min="7" max="7" width="11.8515625" style="54" hidden="1" customWidth="1"/>
    <col min="8" max="8" width="12.140625" style="54" hidden="1" customWidth="1"/>
    <col min="9" max="9" width="12.8515625" style="54" hidden="1" customWidth="1"/>
    <col min="10" max="10" width="14.00390625" style="54" hidden="1" customWidth="1"/>
    <col min="11" max="11" width="15.57421875" style="54" hidden="1" customWidth="1"/>
    <col min="12" max="12" width="13.421875" style="54" hidden="1" customWidth="1"/>
    <col min="13" max="13" width="11.7109375" style="54" hidden="1" customWidth="1"/>
    <col min="14" max="14" width="13.28125" style="54" hidden="1" customWidth="1"/>
    <col min="15" max="15" width="14.421875" style="54" hidden="1" customWidth="1"/>
    <col min="16" max="16" width="15.140625" style="54" hidden="1" customWidth="1"/>
    <col min="17" max="17" width="13.57421875" style="54" hidden="1" customWidth="1"/>
    <col min="18" max="18" width="13.28125" style="54" hidden="1" customWidth="1"/>
    <col min="19" max="19" width="13.00390625" style="54" hidden="1" customWidth="1"/>
    <col min="20" max="20" width="0" style="54" hidden="1" customWidth="1"/>
    <col min="21" max="16384" width="9.140625" style="54" customWidth="1"/>
  </cols>
  <sheetData>
    <row r="1" ht="18">
      <c r="B1" s="70" t="s">
        <v>23</v>
      </c>
    </row>
    <row r="2" ht="18">
      <c r="B2" s="70"/>
    </row>
    <row r="3" ht="18">
      <c r="B3" s="70" t="s">
        <v>24</v>
      </c>
    </row>
    <row r="4" ht="18">
      <c r="B4" s="70" t="s">
        <v>25</v>
      </c>
    </row>
    <row r="5" ht="18">
      <c r="B5" s="70" t="s">
        <v>26</v>
      </c>
    </row>
    <row r="6" ht="18">
      <c r="B6" s="70" t="s">
        <v>27</v>
      </c>
    </row>
    <row r="7" ht="18">
      <c r="B7" s="70" t="s">
        <v>29</v>
      </c>
    </row>
    <row r="8" ht="18">
      <c r="B8" s="70"/>
    </row>
    <row r="9" spans="1:5" s="2" customFormat="1" ht="18">
      <c r="A9" s="63"/>
      <c r="B9" s="70"/>
      <c r="C9" s="1"/>
      <c r="D9" s="1"/>
      <c r="E9" s="1"/>
    </row>
    <row r="10" spans="1:5" s="2" customFormat="1" ht="18">
      <c r="A10" s="63"/>
      <c r="B10" s="71" t="s">
        <v>31</v>
      </c>
      <c r="C10" s="1"/>
      <c r="D10" s="1"/>
      <c r="E10" s="1"/>
    </row>
    <row r="11" spans="1:18" s="2" customFormat="1" ht="15">
      <c r="A11" s="63"/>
      <c r="B11" s="72" t="s">
        <v>28</v>
      </c>
      <c r="C11" s="1"/>
      <c r="D11" s="1"/>
      <c r="E11" s="1"/>
      <c r="R11" s="3">
        <v>0.2</v>
      </c>
    </row>
    <row r="12" spans="1:19" s="2" customFormat="1" ht="32.25" customHeight="1">
      <c r="A12" s="4" t="s">
        <v>20</v>
      </c>
      <c r="B12" s="5" t="s">
        <v>0</v>
      </c>
      <c r="C12" s="6" t="s">
        <v>3</v>
      </c>
      <c r="D12" s="6" t="s">
        <v>4</v>
      </c>
      <c r="E12" s="6" t="s">
        <v>5</v>
      </c>
      <c r="F12" s="7" t="s">
        <v>6</v>
      </c>
      <c r="G12" s="7" t="s">
        <v>7</v>
      </c>
      <c r="H12" s="8" t="s">
        <v>8</v>
      </c>
      <c r="I12" s="7">
        <v>341</v>
      </c>
      <c r="J12" s="7">
        <v>225217</v>
      </c>
      <c r="K12" s="9" t="s">
        <v>9</v>
      </c>
      <c r="L12" s="7" t="s">
        <v>10</v>
      </c>
      <c r="M12" s="7" t="s">
        <v>11</v>
      </c>
      <c r="N12" s="7" t="s">
        <v>15</v>
      </c>
      <c r="O12" s="10" t="s">
        <v>12</v>
      </c>
      <c r="P12" s="11" t="s">
        <v>13</v>
      </c>
      <c r="Q12" s="12" t="s">
        <v>1</v>
      </c>
      <c r="R12" s="13" t="s">
        <v>2</v>
      </c>
      <c r="S12" s="13" t="s">
        <v>14</v>
      </c>
    </row>
    <row r="13" spans="1:19" s="2" customFormat="1" ht="26.25" customHeight="1">
      <c r="A13" s="73" t="s">
        <v>16</v>
      </c>
      <c r="B13" s="74"/>
      <c r="C13" s="75"/>
      <c r="D13" s="6"/>
      <c r="E13" s="55"/>
      <c r="F13" s="56"/>
      <c r="G13" s="56"/>
      <c r="H13" s="57"/>
      <c r="I13" s="56"/>
      <c r="J13" s="56"/>
      <c r="K13" s="58"/>
      <c r="L13" s="56"/>
      <c r="M13" s="56"/>
      <c r="N13" s="56"/>
      <c r="O13" s="59"/>
      <c r="P13" s="60"/>
      <c r="Q13" s="53"/>
      <c r="R13" s="61"/>
      <c r="S13" s="61"/>
    </row>
    <row r="14" spans="1:19" s="2" customFormat="1" ht="20.25" customHeight="1">
      <c r="A14" s="64" t="str">
        <f>'[3]ПАО'!$C$11</f>
        <v> А08.30.006</v>
      </c>
      <c r="B14" s="14" t="str">
        <f>'[1]ПАО '!$B$10:$G$10</f>
        <v>Просмотр гистологического препарата (3-й категории сложности)</v>
      </c>
      <c r="C14" s="15">
        <f>'[3]ПАО'!$G$68</f>
        <v>850</v>
      </c>
      <c r="D14" s="6">
        <v>1000</v>
      </c>
      <c r="E14" s="16">
        <f>C14*D14</f>
        <v>850000</v>
      </c>
      <c r="F14" s="17">
        <f>'[3]ПАО'!$I$17*D14</f>
        <v>215700</v>
      </c>
      <c r="G14" s="17">
        <f>'[3]ПАО'!$J$17*D14</f>
        <v>65140</v>
      </c>
      <c r="H14" s="17">
        <f>'[3]ПАО'!$K$17*D14</f>
        <v>0</v>
      </c>
      <c r="I14" s="17">
        <f>'[3]ПАО'!$L$17*D14</f>
        <v>257240</v>
      </c>
      <c r="J14" s="17">
        <f>'[3]ПАО'!$M$17*D14</f>
        <v>48870</v>
      </c>
      <c r="K14" s="18">
        <f>F14+G14+I14+H14+J14</f>
        <v>586950</v>
      </c>
      <c r="L14" s="17">
        <f>'[3]ПАО'!$O$17*D14</f>
        <v>95620</v>
      </c>
      <c r="M14" s="17">
        <f>'[3]ПАО'!$P$17*D14</f>
        <v>28880</v>
      </c>
      <c r="N14" s="17">
        <f>'[3]ПАО'!$Q$17*D14</f>
        <v>128820</v>
      </c>
      <c r="O14" s="19">
        <f>L14+M14+N14</f>
        <v>253320</v>
      </c>
      <c r="P14" s="20">
        <f>O14+K14</f>
        <v>840270</v>
      </c>
      <c r="Q14" s="17">
        <f>'[3]ПАО'!$T$17*D14</f>
        <v>9730</v>
      </c>
      <c r="R14" s="21">
        <f>Q14*R11</f>
        <v>1946</v>
      </c>
      <c r="S14" s="21">
        <f>Q14-R14</f>
        <v>7784</v>
      </c>
    </row>
    <row r="15" spans="1:19" s="2" customFormat="1" ht="21" customHeight="1">
      <c r="A15" s="64" t="str">
        <f>'[3]ПАО'!$C$84</f>
        <v> А08.30.006</v>
      </c>
      <c r="B15" s="14" t="str">
        <f>'[1]ПАО '!$B$68:$G$68</f>
        <v>Просмотр гистологического препарата (4-й категории сложности)</v>
      </c>
      <c r="C15" s="15">
        <f>'[3]ПАО'!$G$143</f>
        <v>1500</v>
      </c>
      <c r="D15" s="22">
        <v>10</v>
      </c>
      <c r="E15" s="23">
        <f>C15*D15</f>
        <v>15000</v>
      </c>
      <c r="F15" s="17">
        <f>'[3]ПАО'!$I$90*D15</f>
        <v>2122.6</v>
      </c>
      <c r="G15" s="17">
        <f>'[3]ПАО'!$J$90*D15</f>
        <v>641</v>
      </c>
      <c r="H15" s="17">
        <f>'[3]ПАО'!$K$90*D15</f>
        <v>0</v>
      </c>
      <c r="I15" s="17">
        <f>'[3]ПАО'!$L$90*D15</f>
        <v>2572.4</v>
      </c>
      <c r="J15" s="17">
        <f>'[3]ПАО'!$M$90*D15</f>
        <v>1588.1999999999998</v>
      </c>
      <c r="K15" s="24">
        <f>F15+G15+I15+H15+J15</f>
        <v>6924.2</v>
      </c>
      <c r="L15" s="17">
        <f>'[3]ПАО'!$O$90*D15</f>
        <v>822.8</v>
      </c>
      <c r="M15" s="17">
        <f>'[3]ПАО'!$P$90*D15</f>
        <v>248.5</v>
      </c>
      <c r="N15" s="17">
        <f>'[3]ПАО'!$Q$90*D15</f>
        <v>1108.4</v>
      </c>
      <c r="O15" s="25">
        <f>L15+M15+N15</f>
        <v>2179.7</v>
      </c>
      <c r="P15" s="26">
        <f>O15+K15</f>
        <v>9103.9</v>
      </c>
      <c r="Q15" s="17">
        <f>'[3]ПАО'!$T$90*D15</f>
        <v>5896.1</v>
      </c>
      <c r="R15" s="27">
        <f>Q15*R11</f>
        <v>1179.22</v>
      </c>
      <c r="S15" s="27">
        <f>Q15-R15</f>
        <v>4716.88</v>
      </c>
    </row>
    <row r="16" spans="1:19" s="2" customFormat="1" ht="21" customHeight="1">
      <c r="A16" s="73" t="s">
        <v>21</v>
      </c>
      <c r="B16" s="74"/>
      <c r="C16" s="75"/>
      <c r="D16" s="22"/>
      <c r="E16" s="62"/>
      <c r="F16" s="17"/>
      <c r="G16" s="17"/>
      <c r="H16" s="17"/>
      <c r="I16" s="17"/>
      <c r="J16" s="17"/>
      <c r="K16" s="24"/>
      <c r="L16" s="17"/>
      <c r="M16" s="17"/>
      <c r="N16" s="17"/>
      <c r="O16" s="25"/>
      <c r="P16" s="26"/>
      <c r="Q16" s="17"/>
      <c r="R16" s="27"/>
      <c r="S16" s="27"/>
    </row>
    <row r="17" spans="1:19" s="2" customFormat="1" ht="15">
      <c r="A17" s="64" t="str">
        <f>'[3]лаборатор'!$C$11</f>
        <v> А12.05.015</v>
      </c>
      <c r="B17" s="28" t="str">
        <f>'[3]лаборатор'!$C$8</f>
        <v>Исследование времени кровотечения</v>
      </c>
      <c r="C17" s="29">
        <f>'[3]лаборатор'!$G$53</f>
        <v>89.99647485967078</v>
      </c>
      <c r="D17" s="22">
        <v>1</v>
      </c>
      <c r="E17" s="29">
        <f>C17*D17</f>
        <v>89.99647485967078</v>
      </c>
      <c r="F17" s="17">
        <f>'[3]лаборатор'!$I$17*D17</f>
        <v>28.87</v>
      </c>
      <c r="G17" s="17">
        <f>'[3]лаборатор'!$J$17*D17</f>
        <v>8.72</v>
      </c>
      <c r="H17" s="17"/>
      <c r="I17" s="17">
        <f>'[3]лаборатор'!$L$17*D17</f>
        <v>11.73647485967078</v>
      </c>
      <c r="J17" s="17">
        <f>'[3]лаборатор'!$M$17*D17</f>
        <v>0.05</v>
      </c>
      <c r="K17" s="24">
        <f aca="true" t="shared" si="0" ref="K17:K76">F17+G17+I17+H17+J17</f>
        <v>49.37647485967078</v>
      </c>
      <c r="L17" s="17">
        <f>'[3]лаборатор'!$O$17*D17</f>
        <v>10.49</v>
      </c>
      <c r="M17" s="17">
        <f>'[3]лаборатор'!$P$17*D17</f>
        <v>3.17</v>
      </c>
      <c r="N17" s="17">
        <f>'[3]лаборатор'!$Q$17*D17</f>
        <v>14.13</v>
      </c>
      <c r="O17" s="25">
        <f aca="true" t="shared" si="1" ref="O17:O76">L17+M17+N17</f>
        <v>27.79</v>
      </c>
      <c r="P17" s="26">
        <f aca="true" t="shared" si="2" ref="P17:P76">O17+K17</f>
        <v>77.16647485967079</v>
      </c>
      <c r="Q17" s="17">
        <f>'[3]лаборатор'!$T$17*D17</f>
        <v>12.83</v>
      </c>
      <c r="R17" s="21">
        <f>Q17*R11</f>
        <v>2.5660000000000003</v>
      </c>
      <c r="S17" s="21">
        <f aca="true" t="shared" si="3" ref="S17:S76">Q17-R17</f>
        <v>10.264</v>
      </c>
    </row>
    <row r="18" spans="1:19" s="2" customFormat="1" ht="19.5" customHeight="1">
      <c r="A18" s="64" t="str">
        <f>'[3]лаборатор'!$C$69</f>
        <v>А09.05.003</v>
      </c>
      <c r="B18" s="28" t="str">
        <f>'[3]лаборатор'!$C$66</f>
        <v>Исследование уровня общего гемоглобина в крови</v>
      </c>
      <c r="C18" s="29">
        <f>'[3]лаборатор'!$G$115</f>
        <v>99.99647485967078</v>
      </c>
      <c r="D18" s="22">
        <v>1</v>
      </c>
      <c r="E18" s="29">
        <f aca="true" t="shared" si="4" ref="E18:E76">C18*D18</f>
        <v>99.99647485967078</v>
      </c>
      <c r="F18" s="17">
        <f>'[3]лаборатор'!$I$75*D18</f>
        <v>28.87</v>
      </c>
      <c r="G18" s="17">
        <f>'[3]лаборатор'!$J$75*D18</f>
        <v>8.72</v>
      </c>
      <c r="H18" s="17"/>
      <c r="I18" s="17">
        <f>'[3]лаборатор'!$L$75*D18</f>
        <v>11.73647485967078</v>
      </c>
      <c r="J18" s="17">
        <f>'[3]лаборатор'!$M$75*D18</f>
        <v>12.61</v>
      </c>
      <c r="K18" s="24">
        <f t="shared" si="0"/>
        <v>61.93647485967078</v>
      </c>
      <c r="L18" s="17">
        <f>'[3]лаборатор'!$O$75*D18</f>
        <v>10.49</v>
      </c>
      <c r="M18" s="17">
        <f>'[3]лаборатор'!$P$75*D18</f>
        <v>3.17</v>
      </c>
      <c r="N18" s="17">
        <f>'[3]лаборатор'!$Q$75*D18</f>
        <v>14.13</v>
      </c>
      <c r="O18" s="25">
        <f t="shared" si="1"/>
        <v>27.79</v>
      </c>
      <c r="P18" s="26">
        <f t="shared" si="2"/>
        <v>89.72647485967079</v>
      </c>
      <c r="Q18" s="17">
        <f>'[3]лаборатор'!$T$75*D18</f>
        <v>10.27</v>
      </c>
      <c r="R18" s="21">
        <f>Q18*R11</f>
        <v>2.054</v>
      </c>
      <c r="S18" s="21">
        <f t="shared" si="3"/>
        <v>8.216</v>
      </c>
    </row>
    <row r="19" spans="1:19" s="2" customFormat="1" ht="15">
      <c r="A19" s="64" t="str">
        <f>'[3]лаборатор'!$C$132</f>
        <v>А08.05.003</v>
      </c>
      <c r="B19" s="28" t="str">
        <f>'[3]лаборатор'!$C$128</f>
        <v>Исследование уровня эритроцитов в крови</v>
      </c>
      <c r="C19" s="29">
        <f>'[3]лаборатор'!$G$178</f>
        <v>109.99647485967077</v>
      </c>
      <c r="D19" s="22">
        <v>1</v>
      </c>
      <c r="E19" s="29">
        <f t="shared" si="4"/>
        <v>109.99647485967077</v>
      </c>
      <c r="F19" s="17">
        <f>'[3]лаборатор'!$I$138*D19</f>
        <v>21.65</v>
      </c>
      <c r="G19" s="17">
        <f>'[3]лаборатор'!$J$138*D19</f>
        <v>6.54</v>
      </c>
      <c r="H19" s="17"/>
      <c r="I19" s="17">
        <f>'[3]лаборатор'!$L$138*D19</f>
        <v>11.73647485967078</v>
      </c>
      <c r="J19" s="17">
        <f>'[3]лаборатор'!$M$138*D19</f>
        <v>9.46</v>
      </c>
      <c r="K19" s="24">
        <f t="shared" si="0"/>
        <v>49.38647485967078</v>
      </c>
      <c r="L19" s="17">
        <f>'[3]лаборатор'!$O$138*D19</f>
        <v>7.86</v>
      </c>
      <c r="M19" s="17">
        <f>'[3]лаборатор'!$P$138*D19</f>
        <v>2.37</v>
      </c>
      <c r="N19" s="17">
        <f>'[3]лаборатор'!$Q$138*D19</f>
        <v>10.6</v>
      </c>
      <c r="O19" s="25">
        <f t="shared" si="1"/>
        <v>20.83</v>
      </c>
      <c r="P19" s="26">
        <f t="shared" si="2"/>
        <v>70.21647485967077</v>
      </c>
      <c r="Q19" s="17">
        <f>'[3]лаборатор'!$T$138*D19</f>
        <v>39.78</v>
      </c>
      <c r="R19" s="21">
        <f>Q19*R11</f>
        <v>7.956</v>
      </c>
      <c r="S19" s="21">
        <f t="shared" si="3"/>
        <v>31.824</v>
      </c>
    </row>
    <row r="20" spans="1:19" s="2" customFormat="1" ht="15">
      <c r="A20" s="64" t="str">
        <f>'[3]лаборатор'!$C$195</f>
        <v>А08.05.004</v>
      </c>
      <c r="B20" s="28" t="str">
        <f>'[3]лаборатор'!$C$191</f>
        <v>Исследование уровня лейкоцитов в крови</v>
      </c>
      <c r="C20" s="29">
        <f>'[3]лаборатор'!$G$241</f>
        <v>79.99647485967077</v>
      </c>
      <c r="D20" s="22">
        <v>1</v>
      </c>
      <c r="E20" s="29">
        <f t="shared" si="4"/>
        <v>79.99647485967077</v>
      </c>
      <c r="F20" s="17">
        <f>'[3]лаборатор'!$I$201*D20</f>
        <v>21.65</v>
      </c>
      <c r="G20" s="17">
        <f>'[3]лаборатор'!$J$201*D20</f>
        <v>6.54</v>
      </c>
      <c r="H20" s="17"/>
      <c r="I20" s="17">
        <f>'[3]лаборатор'!$L$201*D20</f>
        <v>11.73647485967078</v>
      </c>
      <c r="J20" s="17">
        <f>'[3]лаборатор'!$M$201*D20</f>
        <v>9.46</v>
      </c>
      <c r="K20" s="24">
        <f t="shared" si="0"/>
        <v>49.38647485967078</v>
      </c>
      <c r="L20" s="17">
        <f>'[3]лаборатор'!$O$201*D20</f>
        <v>7.86</v>
      </c>
      <c r="M20" s="17">
        <f>'[3]лаборатор'!$P$201*D20</f>
        <v>2.37</v>
      </c>
      <c r="N20" s="17">
        <f>'[3]лаборатор'!$Q$201*D20</f>
        <v>10.6</v>
      </c>
      <c r="O20" s="25">
        <f t="shared" si="1"/>
        <v>20.83</v>
      </c>
      <c r="P20" s="26">
        <f t="shared" si="2"/>
        <v>70.21647485967077</v>
      </c>
      <c r="Q20" s="17">
        <f>'[3]лаборатор'!$T$201*D20</f>
        <v>9.78</v>
      </c>
      <c r="R20" s="21">
        <f>Q20*R11</f>
        <v>1.956</v>
      </c>
      <c r="S20" s="21">
        <f t="shared" si="3"/>
        <v>7.824</v>
      </c>
    </row>
    <row r="21" spans="1:19" s="2" customFormat="1" ht="15">
      <c r="A21" s="64" t="str">
        <f>'[3]лаборатор'!$C$258</f>
        <v>А08.05.005</v>
      </c>
      <c r="B21" s="28" t="str">
        <f>'[3]лаборатор'!$C$254</f>
        <v>Исследование уровня тромбоцитов в крови</v>
      </c>
      <c r="C21" s="29">
        <f>'[3]лаборатор'!$G$304</f>
        <v>149.9964748596708</v>
      </c>
      <c r="D21" s="22">
        <v>1</v>
      </c>
      <c r="E21" s="29">
        <f t="shared" si="4"/>
        <v>149.9964748596708</v>
      </c>
      <c r="F21" s="17">
        <f>'[3]лаборатор'!$I$264*D21</f>
        <v>43.91</v>
      </c>
      <c r="G21" s="17">
        <f>'[3]лаборатор'!$J$264*D21</f>
        <v>13.26</v>
      </c>
      <c r="H21" s="17"/>
      <c r="I21" s="17">
        <f>'[3]лаборатор'!$L$264*D21</f>
        <v>11.73647485967078</v>
      </c>
      <c r="J21" s="17">
        <f>'[3]лаборатор'!$M$264*D21</f>
        <v>18.91</v>
      </c>
      <c r="K21" s="24">
        <f t="shared" si="0"/>
        <v>87.81647485967078</v>
      </c>
      <c r="L21" s="17">
        <f>'[3]лаборатор'!$O$264*D21</f>
        <v>15.95</v>
      </c>
      <c r="M21" s="17">
        <f>'[3]лаборатор'!$P$264*D21</f>
        <v>4.82</v>
      </c>
      <c r="N21" s="17">
        <f>'[3]лаборатор'!$Q$264*D21</f>
        <v>21.49</v>
      </c>
      <c r="O21" s="25">
        <f t="shared" si="1"/>
        <v>42.26</v>
      </c>
      <c r="P21" s="26">
        <f t="shared" si="2"/>
        <v>130.07647485967078</v>
      </c>
      <c r="Q21" s="17">
        <f>'[3]лаборатор'!$T$264*D21</f>
        <v>19.92</v>
      </c>
      <c r="R21" s="21">
        <f>Q21*R11</f>
        <v>3.9840000000000004</v>
      </c>
      <c r="S21" s="21">
        <f t="shared" si="3"/>
        <v>15.936000000000002</v>
      </c>
    </row>
    <row r="22" spans="1:19" s="2" customFormat="1" ht="19.5" customHeight="1">
      <c r="A22" s="64" t="str">
        <f>'[3]лаборатор'!$C$321</f>
        <v>А12.05.001</v>
      </c>
      <c r="B22" s="28" t="str">
        <f>'[3]лаборатор'!$C$317</f>
        <v>Исследование скорости оседания эритроцитов</v>
      </c>
      <c r="C22" s="29">
        <f>'[3]лаборатор'!$G$370</f>
        <v>79.99647485967078</v>
      </c>
      <c r="D22" s="22">
        <v>1</v>
      </c>
      <c r="E22" s="29">
        <f t="shared" si="4"/>
        <v>79.99647485967078</v>
      </c>
      <c r="F22" s="17">
        <f>'[3]лаборатор'!$I$327*D22</f>
        <v>21.65</v>
      </c>
      <c r="G22" s="17">
        <f>'[3]лаборатор'!$J$327*D22</f>
        <v>6.54</v>
      </c>
      <c r="H22" s="17"/>
      <c r="I22" s="17">
        <f>'[3]лаборатор'!$L$327*D22</f>
        <v>11.73647485967078</v>
      </c>
      <c r="J22" s="17">
        <f>'[3]лаборатор'!$M$327*D22</f>
        <v>10.88</v>
      </c>
      <c r="K22" s="24">
        <f t="shared" si="0"/>
        <v>50.80647485967078</v>
      </c>
      <c r="L22" s="17">
        <f>'[3]лаборатор'!$O$327*D22</f>
        <v>7.86</v>
      </c>
      <c r="M22" s="17">
        <f>'[3]лаборатор'!$P$327*D22</f>
        <v>2.37</v>
      </c>
      <c r="N22" s="17">
        <f>'[3]лаборатор'!$Q$327*D22</f>
        <v>10.6</v>
      </c>
      <c r="O22" s="25">
        <f t="shared" si="1"/>
        <v>20.83</v>
      </c>
      <c r="P22" s="26">
        <f t="shared" si="2"/>
        <v>71.63647485967078</v>
      </c>
      <c r="Q22" s="17">
        <f>'[3]лаборатор'!$T$327*D22</f>
        <v>8.36</v>
      </c>
      <c r="R22" s="21">
        <f>Q22*R11</f>
        <v>1.672</v>
      </c>
      <c r="S22" s="21">
        <f t="shared" si="3"/>
        <v>6.688</v>
      </c>
    </row>
    <row r="23" spans="1:19" s="2" customFormat="1" ht="19.5" customHeight="1">
      <c r="A23" s="64" t="str">
        <f>'[3]лаборатор'!$C$387</f>
        <v>А08.05.006</v>
      </c>
      <c r="B23" s="28" t="str">
        <f>'[3]лаборатор'!$C$383</f>
        <v>Соотношение лейкоцитов в крови (подсчет формулы крови)</v>
      </c>
      <c r="C23" s="29">
        <f>'[3]лаборатор'!$G$433</f>
        <v>119.99647485967078</v>
      </c>
      <c r="D23" s="22">
        <v>1</v>
      </c>
      <c r="E23" s="29">
        <f t="shared" si="4"/>
        <v>119.99647485967078</v>
      </c>
      <c r="F23" s="17">
        <f>'[3]лаборатор'!$I$393*D23</f>
        <v>30.46</v>
      </c>
      <c r="G23" s="17">
        <f>'[3]лаборатор'!$J$393*D23</f>
        <v>9.2</v>
      </c>
      <c r="H23" s="17"/>
      <c r="I23" s="17">
        <f>'[3]лаборатор'!$L$393*D23</f>
        <v>11.73647485967078</v>
      </c>
      <c r="J23" s="17">
        <f>'[3]лаборатор'!$M$393*D23</f>
        <v>16.39</v>
      </c>
      <c r="K23" s="24">
        <f t="shared" si="0"/>
        <v>67.78647485967078</v>
      </c>
      <c r="L23" s="17">
        <f>'[3]лаборатор'!$O$393*D23</f>
        <v>13.77</v>
      </c>
      <c r="M23" s="17">
        <f>'[3]лаборатор'!$P$393*D23</f>
        <v>4.16</v>
      </c>
      <c r="N23" s="17">
        <f>'[3]лаборатор'!$Q$393*D23</f>
        <v>18.55</v>
      </c>
      <c r="O23" s="25">
        <f t="shared" si="1"/>
        <v>36.480000000000004</v>
      </c>
      <c r="P23" s="26">
        <f t="shared" si="2"/>
        <v>104.26647485967078</v>
      </c>
      <c r="Q23" s="17">
        <f>'[3]лаборатор'!$T$393*D23</f>
        <v>15.73</v>
      </c>
      <c r="R23" s="21">
        <f>Q23*R11</f>
        <v>3.1460000000000004</v>
      </c>
      <c r="S23" s="21">
        <f t="shared" si="3"/>
        <v>12.584</v>
      </c>
    </row>
    <row r="24" spans="1:19" s="2" customFormat="1" ht="15">
      <c r="A24" s="64" t="str">
        <f>'[3]лаборатор'!$C$449</f>
        <v>В 03.16.002</v>
      </c>
      <c r="B24" s="28" t="str">
        <f>'[3]лаборатор'!$C$446</f>
        <v>Общий (клиинческий) анализ крови</v>
      </c>
      <c r="C24" s="29">
        <f>'[3]лаборатор'!$G$495</f>
        <v>299.9964748596708</v>
      </c>
      <c r="D24" s="22">
        <v>1</v>
      </c>
      <c r="E24" s="29">
        <f t="shared" si="4"/>
        <v>299.9964748596708</v>
      </c>
      <c r="F24" s="17">
        <f>'[3]лаборатор'!$I$455*D24</f>
        <v>65.88</v>
      </c>
      <c r="G24" s="17">
        <f>'[3]лаборатор'!$J$455*D24</f>
        <v>19.9</v>
      </c>
      <c r="H24" s="17"/>
      <c r="I24" s="17">
        <f>'[3]лаборатор'!$L$455*D24</f>
        <v>11.73647485967078</v>
      </c>
      <c r="J24" s="17">
        <f>'[3]лаборатор'!$M$455*D24</f>
        <v>28.37</v>
      </c>
      <c r="K24" s="24">
        <f t="shared" si="0"/>
        <v>125.88647485967078</v>
      </c>
      <c r="L24" s="17">
        <f>'[3]лаборатор'!$O$455*D24</f>
        <v>23.93</v>
      </c>
      <c r="M24" s="17">
        <f>'[3]лаборатор'!$P$455*D24</f>
        <v>7.23</v>
      </c>
      <c r="N24" s="17">
        <f>'[3]лаборатор'!$Q$455*D24</f>
        <v>32.24</v>
      </c>
      <c r="O24" s="25">
        <f t="shared" si="1"/>
        <v>63.400000000000006</v>
      </c>
      <c r="P24" s="26">
        <f t="shared" si="2"/>
        <v>189.2864748596708</v>
      </c>
      <c r="Q24" s="17">
        <f>'[3]лаборатор'!$T$455*D24</f>
        <v>110.71</v>
      </c>
      <c r="R24" s="21">
        <f>Q24*R11</f>
        <v>22.142</v>
      </c>
      <c r="S24" s="21">
        <f t="shared" si="3"/>
        <v>88.568</v>
      </c>
    </row>
    <row r="25" spans="1:19" s="2" customFormat="1" ht="18" customHeight="1">
      <c r="A25" s="64" t="str">
        <f>'[3]лаборатор'!$C$512</f>
        <v>А08.05.008</v>
      </c>
      <c r="B25" s="28" t="str">
        <f>'[3]лаборатор'!$C$508</f>
        <v>Исследование уровня ретикулоцитов в крови</v>
      </c>
      <c r="C25" s="29">
        <f>'[3]лаборатор'!$G$559</f>
        <v>159.99647485967077</v>
      </c>
      <c r="D25" s="22">
        <v>1</v>
      </c>
      <c r="E25" s="29">
        <f t="shared" si="4"/>
        <v>159.99647485967077</v>
      </c>
      <c r="F25" s="17">
        <f>'[3]лаборатор'!$I$518*D25</f>
        <v>46.9</v>
      </c>
      <c r="G25" s="17">
        <f>'[3]лаборатор'!$J$518*D25</f>
        <v>14.16</v>
      </c>
      <c r="H25" s="17"/>
      <c r="I25" s="17">
        <f>'[3]лаборатор'!$L$518*D25</f>
        <v>11.73647485967078</v>
      </c>
      <c r="J25" s="17">
        <f>'[3]лаборатор'!$M$518*D25</f>
        <v>5.26</v>
      </c>
      <c r="K25" s="24">
        <f t="shared" si="0"/>
        <v>78.05647485967079</v>
      </c>
      <c r="L25" s="17">
        <f>'[3]лаборатор'!$O$518*D25</f>
        <v>21.2</v>
      </c>
      <c r="M25" s="17">
        <f>'[3]лаборатор'!$P$518*D25</f>
        <v>6.4</v>
      </c>
      <c r="N25" s="17">
        <f>'[3]лаборатор'!$Q$518*D25</f>
        <v>28.56</v>
      </c>
      <c r="O25" s="25">
        <f t="shared" si="1"/>
        <v>56.16</v>
      </c>
      <c r="P25" s="26">
        <f t="shared" si="2"/>
        <v>134.21647485967077</v>
      </c>
      <c r="Q25" s="17">
        <f>'[3]лаборатор'!$T$518*D25</f>
        <v>25.78</v>
      </c>
      <c r="R25" s="21">
        <f>Q25*R11</f>
        <v>5.156000000000001</v>
      </c>
      <c r="S25" s="21">
        <f t="shared" si="3"/>
        <v>20.624000000000002</v>
      </c>
    </row>
    <row r="26" spans="1:19" s="2" customFormat="1" ht="20.25" customHeight="1">
      <c r="A26" s="64" t="str">
        <f>'[3]лаборатор'!$C$576</f>
        <v>А09.05.049</v>
      </c>
      <c r="B26" s="28" t="str">
        <f>'[3]лаборатор'!$C$572</f>
        <v>Исследование уровня факторов свертывания в крови</v>
      </c>
      <c r="C26" s="29">
        <f>'[3]лаборатор'!$G$623</f>
        <v>279.9964748596708</v>
      </c>
      <c r="D26" s="22">
        <v>1</v>
      </c>
      <c r="E26" s="29">
        <f t="shared" si="4"/>
        <v>279.9964748596708</v>
      </c>
      <c r="F26" s="17">
        <f>'[3]лаборатор'!$I$582*D26</f>
        <v>51.75</v>
      </c>
      <c r="G26" s="17">
        <f>'[3]лаборатор'!$J$582*D26</f>
        <v>15.63</v>
      </c>
      <c r="H26" s="17"/>
      <c r="I26" s="17">
        <f>'[3]лаборатор'!$L$582*D26</f>
        <v>11.73647485967078</v>
      </c>
      <c r="J26" s="17">
        <f>'[3]лаборатор'!$M$582*D26</f>
        <v>46.45</v>
      </c>
      <c r="K26" s="24">
        <f t="shared" si="0"/>
        <v>125.56647485967078</v>
      </c>
      <c r="L26" s="17">
        <f>'[3]лаборатор'!$O$582*D26</f>
        <v>18.8</v>
      </c>
      <c r="M26" s="17">
        <f>'[3]лаборатор'!$P$582*D26</f>
        <v>5.68</v>
      </c>
      <c r="N26" s="17">
        <f>'[3]лаборатор'!$Q$582*D26</f>
        <v>25.33</v>
      </c>
      <c r="O26" s="25">
        <f t="shared" si="1"/>
        <v>49.81</v>
      </c>
      <c r="P26" s="26">
        <f t="shared" si="2"/>
        <v>175.3764748596708</v>
      </c>
      <c r="Q26" s="17">
        <f>'[3]лаборатор'!$T$582*D26</f>
        <v>104.62</v>
      </c>
      <c r="R26" s="21">
        <f>Q26*R11</f>
        <v>20.924000000000003</v>
      </c>
      <c r="S26" s="21">
        <f t="shared" si="3"/>
        <v>83.696</v>
      </c>
    </row>
    <row r="27" spans="1:19" s="2" customFormat="1" ht="15">
      <c r="A27" s="64" t="str">
        <f>'[3]лаборатор'!$C$640</f>
        <v>А09.05.031</v>
      </c>
      <c r="B27" s="28" t="str">
        <f>'[3]лаборатор'!$C$636</f>
        <v>Исследование уровня калия в крови</v>
      </c>
      <c r="C27" s="29">
        <f>'[3]лаборатор'!$G$687</f>
        <v>99.99647485967077</v>
      </c>
      <c r="D27" s="22">
        <v>1</v>
      </c>
      <c r="E27" s="29">
        <f t="shared" si="4"/>
        <v>99.99647485967077</v>
      </c>
      <c r="F27" s="17">
        <f>'[3]лаборатор'!$I$646*D27</f>
        <v>21.65</v>
      </c>
      <c r="G27" s="17">
        <f>'[3]лаборатор'!$J$646*D27</f>
        <v>6.54</v>
      </c>
      <c r="H27" s="17"/>
      <c r="I27" s="17">
        <f>'[3]лаборатор'!$L$646*D27</f>
        <v>11.73647485967078</v>
      </c>
      <c r="J27" s="17">
        <f>'[3]лаборатор'!$M$646*D27</f>
        <v>5.78</v>
      </c>
      <c r="K27" s="24">
        <f t="shared" si="0"/>
        <v>45.70647485967078</v>
      </c>
      <c r="L27" s="17">
        <f>'[3]лаборатор'!$O$646*D27</f>
        <v>7.86</v>
      </c>
      <c r="M27" s="17">
        <f>'[3]лаборатор'!$P$646*D27</f>
        <v>2.37</v>
      </c>
      <c r="N27" s="17">
        <f>'[3]лаборатор'!$Q$646*D27</f>
        <v>10.6</v>
      </c>
      <c r="O27" s="25">
        <f t="shared" si="1"/>
        <v>20.83</v>
      </c>
      <c r="P27" s="26">
        <f t="shared" si="2"/>
        <v>66.53647485967078</v>
      </c>
      <c r="Q27" s="17">
        <f>'[3]лаборатор'!$T$646*D27</f>
        <v>33.46</v>
      </c>
      <c r="R27" s="21">
        <f>Q27*R11</f>
        <v>6.692</v>
      </c>
      <c r="S27" s="21">
        <f t="shared" si="3"/>
        <v>26.768</v>
      </c>
    </row>
    <row r="28" spans="1:19" s="2" customFormat="1" ht="17.25" customHeight="1">
      <c r="A28" s="64" t="str">
        <f>'[3]лаборатор'!$C$704</f>
        <v>А09.30.010</v>
      </c>
      <c r="B28" s="28" t="str">
        <f>'[3]лаборатор'!$C$700</f>
        <v>Определение международного нормализованного отношения (МНО)</v>
      </c>
      <c r="C28" s="29">
        <f>'[3]лаборатор'!$G$750</f>
        <v>219.9964748596708</v>
      </c>
      <c r="D28" s="22">
        <v>1</v>
      </c>
      <c r="E28" s="29">
        <f t="shared" si="4"/>
        <v>219.9964748596708</v>
      </c>
      <c r="F28" s="17">
        <f>'[3]лаборатор'!$I$710*D28</f>
        <v>29.169999999999998</v>
      </c>
      <c r="G28" s="17">
        <f>'[3]лаборатор'!$J$710*D28</f>
        <v>8.81</v>
      </c>
      <c r="H28" s="17"/>
      <c r="I28" s="17">
        <f>'[3]лаборатор'!$L$710*D28</f>
        <v>11.73647485967078</v>
      </c>
      <c r="J28" s="17">
        <f>'[3]лаборатор'!$M$710*D28</f>
        <v>57.41</v>
      </c>
      <c r="K28" s="24">
        <f t="shared" si="0"/>
        <v>107.12647485967076</v>
      </c>
      <c r="L28" s="17">
        <f>'[3]лаборатор'!$O$710*D28</f>
        <v>10.6</v>
      </c>
      <c r="M28" s="17">
        <f>'[3]лаборатор'!$P$710*D28</f>
        <v>3.2</v>
      </c>
      <c r="N28" s="17">
        <f>'[3]лаборатор'!$Q$710*D28</f>
        <v>14.28</v>
      </c>
      <c r="O28" s="25">
        <f t="shared" si="1"/>
        <v>28.08</v>
      </c>
      <c r="P28" s="26">
        <f t="shared" si="2"/>
        <v>135.20647485967078</v>
      </c>
      <c r="Q28" s="17">
        <f>'[3]лаборатор'!$T$710*D28</f>
        <v>84.79</v>
      </c>
      <c r="R28" s="21">
        <f>Q28*R11</f>
        <v>16.958000000000002</v>
      </c>
      <c r="S28" s="21">
        <f t="shared" si="3"/>
        <v>67.83200000000001</v>
      </c>
    </row>
    <row r="29" spans="1:19" s="2" customFormat="1" ht="17.25" customHeight="1">
      <c r="A29" s="64" t="str">
        <f>'[3]лаборатор'!$C$767</f>
        <v>А09.28.015.001</v>
      </c>
      <c r="B29" s="28" t="str">
        <f>'[3]лаборатор'!$C$763</f>
        <v>Обнаружение кетоновых тел в моче с помощью тест-полоски</v>
      </c>
      <c r="C29" s="29">
        <f>'[3]лаборатор'!$G$813</f>
        <v>49.99647485967078</v>
      </c>
      <c r="D29" s="22">
        <v>1</v>
      </c>
      <c r="E29" s="29">
        <f t="shared" si="4"/>
        <v>49.99647485967078</v>
      </c>
      <c r="F29" s="17">
        <f>'[3]лаборатор'!$I$773*D29</f>
        <v>7.220000000000001</v>
      </c>
      <c r="G29" s="17">
        <f>'[3]лаборатор'!$J$773*D29</f>
        <v>2.18</v>
      </c>
      <c r="H29" s="17"/>
      <c r="I29" s="17">
        <f>'[3]лаборатор'!$L$773*D29</f>
        <v>11.73647485967078</v>
      </c>
      <c r="J29" s="17">
        <f>'[3]лаборатор'!$M$773*D29</f>
        <v>0.66</v>
      </c>
      <c r="K29" s="24">
        <f t="shared" si="0"/>
        <v>21.79647485967078</v>
      </c>
      <c r="L29" s="17">
        <f>'[3]лаборатор'!$O$773*D29</f>
        <v>2.62</v>
      </c>
      <c r="M29" s="17">
        <f>'[3]лаборатор'!$P$773*D29</f>
        <v>0.79</v>
      </c>
      <c r="N29" s="17">
        <f>'[3]лаборатор'!$Q$773*D29</f>
        <v>3.53</v>
      </c>
      <c r="O29" s="25">
        <f t="shared" si="1"/>
        <v>6.9399999999999995</v>
      </c>
      <c r="P29" s="26">
        <f t="shared" si="2"/>
        <v>28.73647485967078</v>
      </c>
      <c r="Q29" s="17">
        <f>'[3]лаборатор'!$T$773*D29</f>
        <v>21.26</v>
      </c>
      <c r="R29" s="21">
        <f>Q29*R11</f>
        <v>4.252000000000001</v>
      </c>
      <c r="S29" s="21">
        <f t="shared" si="3"/>
        <v>17.008000000000003</v>
      </c>
    </row>
    <row r="30" spans="1:19" s="2" customFormat="1" ht="18" customHeight="1">
      <c r="A30" s="64" t="str">
        <f>'[3]лаборатор'!$C$830</f>
        <v>В03.005.006</v>
      </c>
      <c r="B30" s="28" t="str">
        <f>'[3]лаборатор'!$C$826</f>
        <v>Коагулограмма (Ориентировочное исследование системы гемостаза)</v>
      </c>
      <c r="C30" s="29">
        <f>'[3]лаборатор'!$G$877</f>
        <v>399.9964748596708</v>
      </c>
      <c r="D30" s="22">
        <v>1</v>
      </c>
      <c r="E30" s="29">
        <f t="shared" si="4"/>
        <v>399.9964748596708</v>
      </c>
      <c r="F30" s="17">
        <f>'[3]лаборатор'!$I$836*D30</f>
        <v>58.97</v>
      </c>
      <c r="G30" s="17">
        <f>'[3]лаборатор'!$J$836*D30</f>
        <v>17.81</v>
      </c>
      <c r="H30" s="17"/>
      <c r="I30" s="17">
        <f>'[3]лаборатор'!$L$836*D30</f>
        <v>11.73647485967078</v>
      </c>
      <c r="J30" s="17">
        <f>'[3]лаборатор'!$M$836*D30</f>
        <v>114.82</v>
      </c>
      <c r="K30" s="24">
        <f t="shared" si="0"/>
        <v>203.33647485967077</v>
      </c>
      <c r="L30" s="17">
        <f>'[3]лаборатор'!$O$836*D30</f>
        <v>21.42</v>
      </c>
      <c r="M30" s="17">
        <f>'[3]лаборатор'!$P$836*D30</f>
        <v>6.47</v>
      </c>
      <c r="N30" s="17">
        <f>'[3]лаборатор'!$Q$836*D30</f>
        <v>28.86</v>
      </c>
      <c r="O30" s="25">
        <f t="shared" si="1"/>
        <v>56.75</v>
      </c>
      <c r="P30" s="26">
        <f t="shared" si="2"/>
        <v>260.0864748596708</v>
      </c>
      <c r="Q30" s="17">
        <f>'[3]лаборатор'!$T$836*D30</f>
        <v>139.91</v>
      </c>
      <c r="R30" s="21">
        <f>Q30*R11</f>
        <v>27.982</v>
      </c>
      <c r="S30" s="21">
        <f t="shared" si="3"/>
        <v>111.928</v>
      </c>
    </row>
    <row r="31" spans="1:19" s="2" customFormat="1" ht="18" customHeight="1">
      <c r="A31" s="64" t="str">
        <f>'[3]лаборатор'!$C$894</f>
        <v>В03.016.004</v>
      </c>
      <c r="B31" s="28" t="str">
        <f>'[3]лаборатор'!$C$891</f>
        <v>Анализ крови биохимический общетерапевтический</v>
      </c>
      <c r="C31" s="29">
        <f>'[3]лаборатор'!$G$942</f>
        <v>499.9964748596708</v>
      </c>
      <c r="D31" s="22">
        <v>1</v>
      </c>
      <c r="E31" s="29">
        <f t="shared" si="4"/>
        <v>499.9964748596708</v>
      </c>
      <c r="F31" s="17">
        <f>'[3]лаборатор'!$I$900*D31</f>
        <v>74.00999999999999</v>
      </c>
      <c r="G31" s="17">
        <f>'[3]лаборатор'!$J$900*D31</f>
        <v>22.35</v>
      </c>
      <c r="H31" s="17"/>
      <c r="I31" s="17">
        <f>'[3]лаборатор'!$L$900*D31</f>
        <v>11.73647485967078</v>
      </c>
      <c r="J31" s="17">
        <f>'[3]лаборатор'!$M$900*D31</f>
        <v>165.25</v>
      </c>
      <c r="K31" s="24">
        <f t="shared" si="0"/>
        <v>273.34647485967076</v>
      </c>
      <c r="L31" s="17">
        <f>'[3]лаборатор'!$O$900*D31</f>
        <v>26.89</v>
      </c>
      <c r="M31" s="17">
        <f>'[3]лаборатор'!$P$900*D31</f>
        <v>8.12</v>
      </c>
      <c r="N31" s="17">
        <f>'[3]лаборатор'!$Q$900*D31</f>
        <v>36.23</v>
      </c>
      <c r="O31" s="25">
        <f t="shared" si="1"/>
        <v>71.24</v>
      </c>
      <c r="P31" s="26">
        <f t="shared" si="2"/>
        <v>344.5864748596708</v>
      </c>
      <c r="Q31" s="17">
        <f>'[3]лаборатор'!$T$900*D31</f>
        <v>155.41</v>
      </c>
      <c r="R31" s="21">
        <f>Q31*R11</f>
        <v>31.082</v>
      </c>
      <c r="S31" s="21">
        <f t="shared" si="3"/>
        <v>124.328</v>
      </c>
    </row>
    <row r="32" spans="1:19" s="2" customFormat="1" ht="15">
      <c r="A32" s="64" t="str">
        <f>'[3]лаборатор'!$C$963</f>
        <v>А09.28.003</v>
      </c>
      <c r="B32" s="28" t="str">
        <f>'[3]лаборатор'!$C$960</f>
        <v>Определение белка в моче</v>
      </c>
      <c r="C32" s="29">
        <f>'[3]лаборатор'!$G$1008</f>
        <v>59.996474859670776</v>
      </c>
      <c r="D32" s="22">
        <v>1</v>
      </c>
      <c r="E32" s="29">
        <f t="shared" si="4"/>
        <v>59.996474859670776</v>
      </c>
      <c r="F32" s="17">
        <f>'[3]лаборатор'!$I$969*D32</f>
        <v>14.43</v>
      </c>
      <c r="G32" s="17">
        <f>'[3]лаборатор'!$J$969*D32</f>
        <v>4.36</v>
      </c>
      <c r="H32" s="17"/>
      <c r="I32" s="17">
        <f>'[3]лаборатор'!$L$969*D32</f>
        <v>11.73647485967078</v>
      </c>
      <c r="J32" s="17">
        <f>'[3]лаборатор'!$M$969*D32</f>
        <v>1.01</v>
      </c>
      <c r="K32" s="24">
        <f t="shared" si="0"/>
        <v>31.53647485967078</v>
      </c>
      <c r="L32" s="17">
        <f>'[3]лаборатор'!$O$969*D32</f>
        <v>5.24</v>
      </c>
      <c r="M32" s="17">
        <f>'[3]лаборатор'!$P$969*D32</f>
        <v>1.58</v>
      </c>
      <c r="N32" s="17">
        <f>'[3]лаборатор'!$Q$969*D32</f>
        <v>7.06</v>
      </c>
      <c r="O32" s="25">
        <f t="shared" si="1"/>
        <v>13.879999999999999</v>
      </c>
      <c r="P32" s="26">
        <f t="shared" si="2"/>
        <v>45.41647485967078</v>
      </c>
      <c r="Q32" s="17">
        <f>'[3]лаборатор'!$T$969*D32</f>
        <v>14.58</v>
      </c>
      <c r="R32" s="21">
        <f>Q32*R11</f>
        <v>2.9160000000000004</v>
      </c>
      <c r="S32" s="21">
        <f t="shared" si="3"/>
        <v>11.664</v>
      </c>
    </row>
    <row r="33" spans="1:19" s="2" customFormat="1" ht="15">
      <c r="A33" s="64" t="str">
        <f>'[3]лаборатор'!$C$1025</f>
        <v>А09.28.011</v>
      </c>
      <c r="B33" s="28" t="str">
        <f>'[3]лаборатор'!$C$1021</f>
        <v>Определение уровня глюкозы в моче</v>
      </c>
      <c r="C33" s="29">
        <f>'[3]лаборатор'!$G$1071</f>
        <v>59.996474859670776</v>
      </c>
      <c r="D33" s="22">
        <v>1</v>
      </c>
      <c r="E33" s="29">
        <f t="shared" si="4"/>
        <v>59.996474859670776</v>
      </c>
      <c r="F33" s="17">
        <f>'[3]лаборатор'!$I$1031*D33</f>
        <v>14.43</v>
      </c>
      <c r="G33" s="17">
        <f>'[3]лаборатор'!$J$1031*D33</f>
        <v>4.36</v>
      </c>
      <c r="H33" s="17"/>
      <c r="I33" s="17">
        <f>'[3]лаборатор'!$L$1031*D33</f>
        <v>11.73647485967078</v>
      </c>
      <c r="J33" s="17">
        <f>'[3]лаборатор'!$M$1031*D33</f>
        <v>1.01</v>
      </c>
      <c r="K33" s="24">
        <f t="shared" si="0"/>
        <v>31.53647485967078</v>
      </c>
      <c r="L33" s="17">
        <f>'[3]лаборатор'!$O$1031*D33</f>
        <v>5.24</v>
      </c>
      <c r="M33" s="17">
        <f>'[3]лаборатор'!$P$1031*D33</f>
        <v>1.58</v>
      </c>
      <c r="N33" s="17">
        <f>'[3]лаборатор'!$Q$1031*D33</f>
        <v>7.06</v>
      </c>
      <c r="O33" s="25">
        <f t="shared" si="1"/>
        <v>13.879999999999999</v>
      </c>
      <c r="P33" s="26">
        <f t="shared" si="2"/>
        <v>45.41647485967078</v>
      </c>
      <c r="Q33" s="17">
        <f>'[3]лаборатор'!$T$1031*D33</f>
        <v>14.58</v>
      </c>
      <c r="R33" s="21">
        <f>Q33*R11</f>
        <v>2.9160000000000004</v>
      </c>
      <c r="S33" s="21">
        <f t="shared" si="3"/>
        <v>11.664</v>
      </c>
    </row>
    <row r="34" spans="1:19" s="2" customFormat="1" ht="19.5" customHeight="1">
      <c r="A34" s="64" t="str">
        <f>'[3]лаборатор'!$C$1088</f>
        <v>А09.28.007</v>
      </c>
      <c r="B34" s="28" t="str">
        <f>'[3]лаборатор'!$C$1084</f>
        <v>Исследование уровня желчных пигментов и их производных в моче</v>
      </c>
      <c r="C34" s="29">
        <f>'[3]лаборатор'!$G$1134</f>
        <v>39.99647485967078</v>
      </c>
      <c r="D34" s="22">
        <v>1</v>
      </c>
      <c r="E34" s="29">
        <f t="shared" si="4"/>
        <v>39.99647485967078</v>
      </c>
      <c r="F34" s="17">
        <f>'[3]лаборатор'!$I$1094*D34</f>
        <v>7.220000000000001</v>
      </c>
      <c r="G34" s="17">
        <f>'[3]лаборатор'!$J$1094*D34</f>
        <v>2.18</v>
      </c>
      <c r="H34" s="17"/>
      <c r="I34" s="17">
        <f>'[3]лаборатор'!$L$1094*D34</f>
        <v>11.73647485967078</v>
      </c>
      <c r="J34" s="17">
        <f>'[3]лаборатор'!$M$1094*D34</f>
        <v>0.5</v>
      </c>
      <c r="K34" s="24">
        <f t="shared" si="0"/>
        <v>21.63647485967078</v>
      </c>
      <c r="L34" s="17">
        <f>'[3]лаборатор'!$O$1094*D34</f>
        <v>2.62</v>
      </c>
      <c r="M34" s="17">
        <f>'[3]лаборатор'!$P$1094*D34</f>
        <v>0.79</v>
      </c>
      <c r="N34" s="17">
        <f>'[3]лаборатор'!$Q$1094*D34</f>
        <v>3.53</v>
      </c>
      <c r="O34" s="25">
        <f t="shared" si="1"/>
        <v>6.9399999999999995</v>
      </c>
      <c r="P34" s="26">
        <f t="shared" si="2"/>
        <v>28.576474859670782</v>
      </c>
      <c r="Q34" s="17">
        <f>'[3]лаборатор'!$T$1094*D34</f>
        <v>11.42</v>
      </c>
      <c r="R34" s="21">
        <f>Q34*R11</f>
        <v>2.2840000000000003</v>
      </c>
      <c r="S34" s="21">
        <f t="shared" si="3"/>
        <v>9.136</v>
      </c>
    </row>
    <row r="35" spans="1:19" s="2" customFormat="1" ht="15">
      <c r="A35" s="64" t="str">
        <f>'[3]лаборатор'!$C$1151</f>
        <v>А12.05.005</v>
      </c>
      <c r="B35" s="28" t="str">
        <f>'[3]лаборатор'!$C$1147</f>
        <v>Определение основных групп крови (А,В,О)</v>
      </c>
      <c r="C35" s="29">
        <f>'[3]лаборатор'!$G$1197</f>
        <v>129.99647485967077</v>
      </c>
      <c r="D35" s="22">
        <v>1</v>
      </c>
      <c r="E35" s="29">
        <f t="shared" si="4"/>
        <v>129.99647485967077</v>
      </c>
      <c r="F35" s="17">
        <f>'[3]лаборатор'!$I$1157*D35</f>
        <v>29.8</v>
      </c>
      <c r="G35" s="17">
        <f>'[3]лаборатор'!$J$1157*D35</f>
        <v>9</v>
      </c>
      <c r="H35" s="17"/>
      <c r="I35" s="17">
        <f>'[3]лаборатор'!$L$1157*D35</f>
        <v>11.73647485967078</v>
      </c>
      <c r="J35" s="17">
        <f>'[3]лаборатор'!$M$1157*D35</f>
        <v>0</v>
      </c>
      <c r="K35" s="24">
        <f t="shared" si="0"/>
        <v>50.536474859670776</v>
      </c>
      <c r="L35" s="17">
        <f>'[3]лаборатор'!$O$1157*D35</f>
        <v>10.82</v>
      </c>
      <c r="M35" s="17">
        <f>'[3]лаборатор'!$P$1157*D35</f>
        <v>3.27</v>
      </c>
      <c r="N35" s="17">
        <f>'[3]лаборатор'!$Q$1157*D35</f>
        <v>14.58</v>
      </c>
      <c r="O35" s="25">
        <f t="shared" si="1"/>
        <v>28.67</v>
      </c>
      <c r="P35" s="26">
        <f t="shared" si="2"/>
        <v>79.20647485967078</v>
      </c>
      <c r="Q35" s="17">
        <f>'[3]лаборатор'!$T$1157*D35</f>
        <v>50.79</v>
      </c>
      <c r="R35" s="21">
        <f>Q35*R11</f>
        <v>10.158000000000001</v>
      </c>
      <c r="S35" s="21">
        <f t="shared" si="3"/>
        <v>40.632</v>
      </c>
    </row>
    <row r="36" spans="1:19" s="2" customFormat="1" ht="15">
      <c r="A36" s="64" t="str">
        <f>'[3]лаборатор'!$C$1214</f>
        <v>А12.05.006</v>
      </c>
      <c r="B36" s="28" t="str">
        <f>'[3]лаборатор'!$C$1210</f>
        <v>Определение резус-принадлежности</v>
      </c>
      <c r="C36" s="29">
        <f>'[3]лаборатор'!$G$1260</f>
        <v>129.99647485967077</v>
      </c>
      <c r="D36" s="22">
        <v>1</v>
      </c>
      <c r="E36" s="29">
        <f t="shared" si="4"/>
        <v>129.99647485967077</v>
      </c>
      <c r="F36" s="17">
        <f>'[3]лаборатор'!$I$1220*D36</f>
        <v>29.8</v>
      </c>
      <c r="G36" s="17">
        <f>'[3]лаборатор'!$J$1220*D36</f>
        <v>9</v>
      </c>
      <c r="H36" s="17"/>
      <c r="I36" s="17">
        <f>'[3]лаборатор'!$L$1220*D36</f>
        <v>11.73647485967078</v>
      </c>
      <c r="J36" s="17">
        <f>'[3]лаборатор'!$M$1220*D36</f>
        <v>0</v>
      </c>
      <c r="K36" s="24">
        <f t="shared" si="0"/>
        <v>50.536474859670776</v>
      </c>
      <c r="L36" s="17">
        <f>'[3]лаборатор'!$O$1220*D36</f>
        <v>10.82</v>
      </c>
      <c r="M36" s="17">
        <f>'[3]лаборатор'!$P$1220*D36</f>
        <v>3.27</v>
      </c>
      <c r="N36" s="17">
        <f>'[3]лаборатор'!$Q$1220*D36</f>
        <v>14.58</v>
      </c>
      <c r="O36" s="25">
        <f t="shared" si="1"/>
        <v>28.67</v>
      </c>
      <c r="P36" s="26">
        <f t="shared" si="2"/>
        <v>79.20647485967078</v>
      </c>
      <c r="Q36" s="17">
        <f>'[3]лаборатор'!$T$1220*D36</f>
        <v>50.79</v>
      </c>
      <c r="R36" s="21">
        <f>Q36*R11</f>
        <v>10.158000000000001</v>
      </c>
      <c r="S36" s="21">
        <f t="shared" si="3"/>
        <v>40.632</v>
      </c>
    </row>
    <row r="37" spans="1:19" s="2" customFormat="1" ht="15.75" customHeight="1">
      <c r="A37" s="64" t="str">
        <f>'[3]лаборатор'!$C$1277</f>
        <v>А11.05.001</v>
      </c>
      <c r="B37" s="28" t="str">
        <f>'[3]лаборатор'!$C$1273</f>
        <v>Взятие крови из пальца</v>
      </c>
      <c r="C37" s="29">
        <f>'[3]лаборатор'!$G$1324</f>
        <v>29.99647485967078</v>
      </c>
      <c r="D37" s="22">
        <v>1</v>
      </c>
      <c r="E37" s="29">
        <f t="shared" si="4"/>
        <v>29.99647485967078</v>
      </c>
      <c r="F37" s="17">
        <f>'[3]лаборатор'!$I$1283*D37</f>
        <v>6.140000000000001</v>
      </c>
      <c r="G37" s="17">
        <f>'[3]лаборатор'!$J$1283*D37</f>
        <v>1.85</v>
      </c>
      <c r="H37" s="17"/>
      <c r="I37" s="17">
        <f>'[3]лаборатор'!$L$1283*D37</f>
        <v>11.73647485967078</v>
      </c>
      <c r="J37" s="17">
        <f>'[3]лаборатор'!$M$1283*D37</f>
        <v>0</v>
      </c>
      <c r="K37" s="24">
        <f t="shared" si="0"/>
        <v>19.72647485967078</v>
      </c>
      <c r="L37" s="17">
        <f>'[3]лаборатор'!$O$1283*D37</f>
        <v>3.67</v>
      </c>
      <c r="M37" s="17">
        <f>'[3]лаборатор'!$P$1283*D37</f>
        <v>1.11</v>
      </c>
      <c r="N37" s="17">
        <f>'[3]лаборатор'!$Q$1283*D37</f>
        <v>4.94</v>
      </c>
      <c r="O37" s="25">
        <f t="shared" si="1"/>
        <v>9.72</v>
      </c>
      <c r="P37" s="26">
        <f t="shared" si="2"/>
        <v>29.44647485967078</v>
      </c>
      <c r="Q37" s="17">
        <f>'[3]лаборатор'!$T$1283*D37</f>
        <v>0.55</v>
      </c>
      <c r="R37" s="21">
        <f>Q37*R11</f>
        <v>0.11000000000000001</v>
      </c>
      <c r="S37" s="21">
        <f t="shared" si="3"/>
        <v>0.44000000000000006</v>
      </c>
    </row>
    <row r="38" spans="1:19" s="2" customFormat="1" ht="18" customHeight="1">
      <c r="A38" s="64" t="str">
        <f>'[3]лаборатор'!$C$1341</f>
        <v>А.09.05.051</v>
      </c>
      <c r="B38" s="28" t="str">
        <f>'[3]лаборатор'!$C$1337</f>
        <v>Исследование уровня продуктов паракоагуляции в крови (кровь из вены)</v>
      </c>
      <c r="C38" s="29">
        <f>'[3]лаборатор'!$G$1388</f>
        <v>199.99647485967077</v>
      </c>
      <c r="D38" s="22">
        <v>1</v>
      </c>
      <c r="E38" s="29">
        <f t="shared" si="4"/>
        <v>199.99647485967077</v>
      </c>
      <c r="F38" s="17">
        <f>'[3]лаборатор'!$I$1347*D38</f>
        <v>30.1</v>
      </c>
      <c r="G38" s="17">
        <f>'[3]лаборатор'!$J$1347*D38</f>
        <v>9.09</v>
      </c>
      <c r="H38" s="17"/>
      <c r="I38" s="17">
        <f>'[3]лаборатор'!$L$1347*D38</f>
        <v>11.73647485967078</v>
      </c>
      <c r="J38" s="17">
        <f>'[3]лаборатор'!$M$1347*D38</f>
        <v>57.41</v>
      </c>
      <c r="K38" s="24">
        <f t="shared" si="0"/>
        <v>108.33647485967077</v>
      </c>
      <c r="L38" s="17">
        <f>'[3]лаборатор'!$O$1347*D38</f>
        <v>10.94</v>
      </c>
      <c r="M38" s="17">
        <f>'[3]лаборатор'!$P$1347*D38</f>
        <v>3.3</v>
      </c>
      <c r="N38" s="17">
        <f>'[3]лаборатор'!$Q$1347*D38</f>
        <v>14.73</v>
      </c>
      <c r="O38" s="25">
        <f t="shared" si="1"/>
        <v>28.97</v>
      </c>
      <c r="P38" s="26">
        <f t="shared" si="2"/>
        <v>137.30647485967077</v>
      </c>
      <c r="Q38" s="17">
        <f>'[3]лаборатор'!$T$1347*D38</f>
        <v>62.69</v>
      </c>
      <c r="R38" s="21">
        <f>Q38*R11</f>
        <v>12.538</v>
      </c>
      <c r="S38" s="21">
        <f t="shared" si="3"/>
        <v>50.152</v>
      </c>
    </row>
    <row r="39" spans="1:19" s="2" customFormat="1" ht="15">
      <c r="A39" s="64" t="str">
        <f>'[3]лаборатор'!$C$1405</f>
        <v>А.09.05.002</v>
      </c>
      <c r="B39" s="28" t="str">
        <f>'[3]лаборатор'!$C$1401</f>
        <v>Оценка гематокрита</v>
      </c>
      <c r="C39" s="29">
        <f>'[3]лаборатор'!$G$1452</f>
        <v>89.99647485967077</v>
      </c>
      <c r="D39" s="22">
        <v>1</v>
      </c>
      <c r="E39" s="29">
        <f t="shared" si="4"/>
        <v>89.99647485967077</v>
      </c>
      <c r="F39" s="17">
        <f>'[3]лаборатор'!$I$1411*D39</f>
        <v>21.65</v>
      </c>
      <c r="G39" s="17">
        <f>'[3]лаборатор'!$J$1411*D39</f>
        <v>6.54</v>
      </c>
      <c r="H39" s="17"/>
      <c r="I39" s="17">
        <f>'[3]лаборатор'!$L$1411*D39</f>
        <v>11.73647485967078</v>
      </c>
      <c r="J39" s="17">
        <f>'[3]лаборатор'!$M$1411*D39</f>
        <v>9.46</v>
      </c>
      <c r="K39" s="24">
        <f t="shared" si="0"/>
        <v>49.38647485967078</v>
      </c>
      <c r="L39" s="17">
        <f>'[3]лаборатор'!$O$1411*D39</f>
        <v>7.86</v>
      </c>
      <c r="M39" s="17">
        <f>'[3]лаборатор'!$P$1411*D39</f>
        <v>2.37</v>
      </c>
      <c r="N39" s="17">
        <f>'[3]лаборатор'!$Q$1411*D39</f>
        <v>10.6</v>
      </c>
      <c r="O39" s="25">
        <f t="shared" si="1"/>
        <v>20.83</v>
      </c>
      <c r="P39" s="26">
        <f t="shared" si="2"/>
        <v>70.21647485967077</v>
      </c>
      <c r="Q39" s="17">
        <f>'[3]лаборатор'!$T$1411*D39</f>
        <v>19.78</v>
      </c>
      <c r="R39" s="21">
        <f>Q39*R11</f>
        <v>3.9560000000000004</v>
      </c>
      <c r="S39" s="21">
        <f t="shared" si="3"/>
        <v>15.824000000000002</v>
      </c>
    </row>
    <row r="40" spans="1:19" s="2" customFormat="1" ht="19.5" customHeight="1">
      <c r="A40" s="64" t="str">
        <f>'[3]лаборатор'!$C$1469</f>
        <v>А.09.05.021</v>
      </c>
      <c r="B40" s="28" t="str">
        <f>'[3]лаборатор'!$C$1465</f>
        <v>Исследование уровня общего билирубина в крови</v>
      </c>
      <c r="C40" s="29">
        <f>'[3]лаборатор'!$G$1519</f>
        <v>249.99647485967077</v>
      </c>
      <c r="D40" s="22">
        <v>1</v>
      </c>
      <c r="E40" s="29">
        <f t="shared" si="4"/>
        <v>249.99647485967077</v>
      </c>
      <c r="F40" s="17">
        <f>'[3]лаборатор'!$I$1475*D40</f>
        <v>36.7</v>
      </c>
      <c r="G40" s="17">
        <f>'[3]лаборатор'!$J$1475*D40</f>
        <v>11.08</v>
      </c>
      <c r="H40" s="17"/>
      <c r="I40" s="17">
        <f>'[3]лаборатор'!$L$1475*D40</f>
        <v>11.73647485967078</v>
      </c>
      <c r="J40" s="17">
        <f>'[3]лаборатор'!$M$1475*D40</f>
        <v>82.63</v>
      </c>
      <c r="K40" s="24">
        <f t="shared" si="0"/>
        <v>142.14647485967078</v>
      </c>
      <c r="L40" s="17">
        <f>'[3]лаборатор'!$O$1475*D40</f>
        <v>13.33</v>
      </c>
      <c r="M40" s="17">
        <f>'[3]лаборатор'!$P$1475*D40</f>
        <v>4.03</v>
      </c>
      <c r="N40" s="17">
        <f>'[3]лаборатор'!$Q$1475*D40</f>
        <v>17.96</v>
      </c>
      <c r="O40" s="25">
        <f t="shared" si="1"/>
        <v>35.32</v>
      </c>
      <c r="P40" s="26">
        <f t="shared" si="2"/>
        <v>177.46647485967077</v>
      </c>
      <c r="Q40" s="17">
        <f>'[3]лаборатор'!$T$1475*D40</f>
        <v>72.53</v>
      </c>
      <c r="R40" s="21">
        <f>Q40*R11</f>
        <v>14.506</v>
      </c>
      <c r="S40" s="21">
        <f t="shared" si="3"/>
        <v>58.024</v>
      </c>
    </row>
    <row r="41" spans="1:19" s="2" customFormat="1" ht="18" customHeight="1">
      <c r="A41" s="64" t="str">
        <f>'[3]лаборатор'!$C$1536</f>
        <v>А.09.05.011</v>
      </c>
      <c r="B41" s="28" t="str">
        <f>'[3]лаборатор'!$C$1532</f>
        <v>Исследование уровня альбумина в крови</v>
      </c>
      <c r="C41" s="29">
        <f>'[3]лаборатор'!$G$1582</f>
        <v>179.99647485967077</v>
      </c>
      <c r="D41" s="22">
        <v>1</v>
      </c>
      <c r="E41" s="29">
        <f t="shared" si="4"/>
        <v>179.99647485967077</v>
      </c>
      <c r="F41" s="17">
        <f>'[3]лаборатор'!$I$1542*D41</f>
        <v>21.65</v>
      </c>
      <c r="G41" s="17">
        <f>'[3]лаборатор'!$J$1542*D41</f>
        <v>6.54</v>
      </c>
      <c r="H41" s="17"/>
      <c r="I41" s="17">
        <f>'[3]лаборатор'!$L$1542*D41</f>
        <v>11.73647485967078</v>
      </c>
      <c r="J41" s="17">
        <f>'[3]лаборатор'!$M$1542*D41</f>
        <v>49.58</v>
      </c>
      <c r="K41" s="18">
        <f t="shared" si="0"/>
        <v>89.50647485967077</v>
      </c>
      <c r="L41" s="17">
        <f>'[3]лаборатор'!$O$1542*D41</f>
        <v>7.86</v>
      </c>
      <c r="M41" s="17">
        <f>'[3]лаборатор'!$P$1542*D41</f>
        <v>2.37</v>
      </c>
      <c r="N41" s="17">
        <f>'[3]лаборатор'!$Q$1542*D41</f>
        <v>10.6</v>
      </c>
      <c r="O41" s="19">
        <f t="shared" si="1"/>
        <v>20.83</v>
      </c>
      <c r="P41" s="20">
        <f t="shared" si="2"/>
        <v>110.33647485967077</v>
      </c>
      <c r="Q41" s="17">
        <f>'[3]лаборатор'!$T$1542*D41</f>
        <v>69.66</v>
      </c>
      <c r="R41" s="21">
        <f>Q41*R11</f>
        <v>13.932</v>
      </c>
      <c r="S41" s="21">
        <f t="shared" si="3"/>
        <v>55.727999999999994</v>
      </c>
    </row>
    <row r="42" spans="1:19" s="2" customFormat="1" ht="14.25" customHeight="1">
      <c r="A42" s="64" t="str">
        <f>'[3]лаборатор'!$C$1599</f>
        <v>А.09.05.026</v>
      </c>
      <c r="B42" s="28" t="str">
        <f>'[3]лаборатор'!$C$1595</f>
        <v>Исследование уровня холестерина в крови</v>
      </c>
      <c r="C42" s="29">
        <f>'[3]лаборатор'!$G$1645</f>
        <v>199.99647485967077</v>
      </c>
      <c r="D42" s="22">
        <v>1</v>
      </c>
      <c r="E42" s="29">
        <f t="shared" si="4"/>
        <v>199.99647485967077</v>
      </c>
      <c r="F42" s="17">
        <f>'[3]лаборатор'!$I$1605*D42</f>
        <v>24.529999999999998</v>
      </c>
      <c r="G42" s="17">
        <f>'[3]лаборатор'!$J$1605*D42</f>
        <v>7.41</v>
      </c>
      <c r="H42" s="17"/>
      <c r="I42" s="17">
        <f>'[3]лаборатор'!$L$1605*D42</f>
        <v>11.73647485967078</v>
      </c>
      <c r="J42" s="17">
        <f>'[3]лаборатор'!$M$1605*D42</f>
        <v>56.19</v>
      </c>
      <c r="K42" s="18">
        <f t="shared" si="0"/>
        <v>99.86647485967077</v>
      </c>
      <c r="L42" s="17">
        <f>'[3]лаборатор'!$O$1605*D42</f>
        <v>8.91</v>
      </c>
      <c r="M42" s="17">
        <f>'[3]лаборатор'!$P$1605*D42</f>
        <v>2.69</v>
      </c>
      <c r="N42" s="17">
        <f>'[3]лаборатор'!$Q$1605*D42</f>
        <v>12.01</v>
      </c>
      <c r="O42" s="19">
        <f t="shared" si="1"/>
        <v>23.61</v>
      </c>
      <c r="P42" s="20">
        <f t="shared" si="2"/>
        <v>123.47647485967077</v>
      </c>
      <c r="Q42" s="17">
        <f>'[3]лаборатор'!$T$1605*D42</f>
        <v>76.52</v>
      </c>
      <c r="R42" s="21">
        <f>Q42*R11</f>
        <v>15.304</v>
      </c>
      <c r="S42" s="21">
        <f t="shared" si="3"/>
        <v>61.215999999999994</v>
      </c>
    </row>
    <row r="43" spans="1:19" s="2" customFormat="1" ht="17.25" customHeight="1">
      <c r="A43" s="64" t="str">
        <f>'[3]лаборатор'!$C$1662</f>
        <v>А.09.05.045</v>
      </c>
      <c r="B43" s="28" t="str">
        <f>'[3]лаборатор'!$C$1658</f>
        <v>Исследование уровня амилазы в крови</v>
      </c>
      <c r="C43" s="29">
        <f>'[3]лаборатор'!$G$1708</f>
        <v>159.99647485967077</v>
      </c>
      <c r="D43" s="22">
        <v>1</v>
      </c>
      <c r="E43" s="29">
        <f t="shared" si="4"/>
        <v>159.99647485967077</v>
      </c>
      <c r="F43" s="17">
        <f>'[3]лаборатор'!$I$1668*D43</f>
        <v>24.529999999999998</v>
      </c>
      <c r="G43" s="17">
        <f>'[3]лаборатор'!$J$1668*D43</f>
        <v>7.41</v>
      </c>
      <c r="H43" s="17"/>
      <c r="I43" s="17">
        <f>'[3]лаборатор'!$L$1668*D43</f>
        <v>11.73647485967078</v>
      </c>
      <c r="J43" s="17">
        <f>'[3]лаборатор'!$M$1668*D43</f>
        <v>56.19</v>
      </c>
      <c r="K43" s="18">
        <f t="shared" si="0"/>
        <v>99.86647485967077</v>
      </c>
      <c r="L43" s="17">
        <f>'[3]лаборатор'!$O$1668*D43</f>
        <v>8.91</v>
      </c>
      <c r="M43" s="17">
        <f>'[3]лаборатор'!$P$1668*D43</f>
        <v>2.69</v>
      </c>
      <c r="N43" s="17">
        <f>'[3]лаборатор'!$Q$1668*D43</f>
        <v>12.01</v>
      </c>
      <c r="O43" s="19">
        <f t="shared" si="1"/>
        <v>23.61</v>
      </c>
      <c r="P43" s="20">
        <f t="shared" si="2"/>
        <v>123.47647485967077</v>
      </c>
      <c r="Q43" s="17">
        <f>'[3]лаборатор'!$T$1668*D43</f>
        <v>36.52</v>
      </c>
      <c r="R43" s="21">
        <f>Q43*R11</f>
        <v>7.304000000000001</v>
      </c>
      <c r="S43" s="21">
        <f t="shared" si="3"/>
        <v>29.216</v>
      </c>
    </row>
    <row r="44" spans="1:19" s="2" customFormat="1" ht="18" customHeight="1">
      <c r="A44" s="64" t="str">
        <f>'[3]лаборатор'!$C$1725</f>
        <v>А.09.05.012</v>
      </c>
      <c r="B44" s="28" t="str">
        <f>'[3]лаборатор'!$C$1721</f>
        <v>Исследование уровня общего глобулина в крови</v>
      </c>
      <c r="C44" s="29">
        <f>'[3]лаборатор'!$G$1770</f>
        <v>179.99647485967077</v>
      </c>
      <c r="D44" s="22">
        <v>1</v>
      </c>
      <c r="E44" s="29">
        <f t="shared" si="4"/>
        <v>179.99647485967077</v>
      </c>
      <c r="F44" s="17">
        <f>'[3]лаборатор'!$I$1731*D44</f>
        <v>28.87</v>
      </c>
      <c r="G44" s="17">
        <f>'[3]лаборатор'!$J$1731*D44</f>
        <v>8.72</v>
      </c>
      <c r="H44" s="17"/>
      <c r="I44" s="17">
        <f>'[3]лаборатор'!$L$1731*D44</f>
        <v>11.73647485967078</v>
      </c>
      <c r="J44" s="17">
        <f>'[3]лаборатор'!$M$1731*D44</f>
        <v>66.1</v>
      </c>
      <c r="K44" s="18">
        <f t="shared" si="0"/>
        <v>115.42647485967078</v>
      </c>
      <c r="L44" s="17">
        <f>'[3]лаборатор'!$O$1731*D44</f>
        <v>10.49</v>
      </c>
      <c r="M44" s="17">
        <f>'[3]лаборатор'!$P$1731*D44</f>
        <v>3.17</v>
      </c>
      <c r="N44" s="17">
        <f>'[3]лаборатор'!$Q$1731*D44</f>
        <v>14.13</v>
      </c>
      <c r="O44" s="19">
        <f t="shared" si="1"/>
        <v>27.79</v>
      </c>
      <c r="P44" s="20">
        <f t="shared" si="2"/>
        <v>143.21647485967077</v>
      </c>
      <c r="Q44" s="17">
        <f>'[3]лаборатор'!$T$1731*D44</f>
        <v>36.78</v>
      </c>
      <c r="R44" s="21">
        <f>Q44*R11</f>
        <v>7.356000000000001</v>
      </c>
      <c r="S44" s="21">
        <f t="shared" si="3"/>
        <v>29.424</v>
      </c>
    </row>
    <row r="45" spans="1:19" s="2" customFormat="1" ht="17.25" customHeight="1">
      <c r="A45" s="64" t="str">
        <f>'[3]лаборатор'!$C$1787</f>
        <v>А.09.05.027</v>
      </c>
      <c r="B45" s="28" t="str">
        <f>'[3]лаборатор'!$C$1783</f>
        <v>Исследование уровня липопротеинов в крови</v>
      </c>
      <c r="C45" s="29">
        <f>'[3]лаборатор'!$G$1832</f>
        <v>219.9964748596708</v>
      </c>
      <c r="D45" s="22">
        <v>1</v>
      </c>
      <c r="E45" s="29">
        <f t="shared" si="4"/>
        <v>219.9964748596708</v>
      </c>
      <c r="F45" s="17">
        <f>'[3]лаборатор'!$I$1793*D45</f>
        <v>36.08</v>
      </c>
      <c r="G45" s="17">
        <f>'[3]лаборатор'!$J$1793*D45</f>
        <v>10.9</v>
      </c>
      <c r="H45" s="17"/>
      <c r="I45" s="17">
        <f>'[3]лаборатор'!$L$1793*D45</f>
        <v>11.73647485967078</v>
      </c>
      <c r="J45" s="17">
        <f>'[3]лаборатор'!$M$1793*D45</f>
        <v>82.63</v>
      </c>
      <c r="K45" s="18">
        <f t="shared" si="0"/>
        <v>141.34647485967076</v>
      </c>
      <c r="L45" s="17">
        <f>'[3]лаборатор'!$O$1793*D45</f>
        <v>13.11</v>
      </c>
      <c r="M45" s="17">
        <f>'[3]лаборатор'!$P$1793*D45</f>
        <v>3.96</v>
      </c>
      <c r="N45" s="17">
        <f>'[3]лаборатор'!$Q$1793*D45</f>
        <v>17.66</v>
      </c>
      <c r="O45" s="19">
        <f t="shared" si="1"/>
        <v>34.730000000000004</v>
      </c>
      <c r="P45" s="20">
        <f t="shared" si="2"/>
        <v>176.07647485967078</v>
      </c>
      <c r="Q45" s="17">
        <f>'[3]лаборатор'!$T$1793*D45</f>
        <v>43.92</v>
      </c>
      <c r="R45" s="21">
        <f>Q45*R11</f>
        <v>8.784</v>
      </c>
      <c r="S45" s="21">
        <f t="shared" si="3"/>
        <v>35.136</v>
      </c>
    </row>
    <row r="46" spans="1:19" s="2" customFormat="1" ht="22.5" customHeight="1">
      <c r="A46" s="64" t="str">
        <f>'[3]лаборатор'!$C$1849</f>
        <v>А.09.05.022</v>
      </c>
      <c r="B46" s="28" t="str">
        <f>'[3]лаборатор'!$C$1845</f>
        <v>Исследование уровня свободного и связанного билирубина в крови</v>
      </c>
      <c r="C46" s="29">
        <f>'[3]лаборатор'!$G$1895</f>
        <v>249.9964748596708</v>
      </c>
      <c r="D46" s="22">
        <v>1</v>
      </c>
      <c r="E46" s="29">
        <f t="shared" si="4"/>
        <v>249.9964748596708</v>
      </c>
      <c r="F46" s="17">
        <f>'[3]лаборатор'!$I$1855*D46</f>
        <v>36.08</v>
      </c>
      <c r="G46" s="17">
        <f>'[3]лаборатор'!$J$1855*D46</f>
        <v>10.9</v>
      </c>
      <c r="H46" s="17"/>
      <c r="I46" s="17">
        <f>'[3]лаборатор'!$L$1855*D46</f>
        <v>11.73647485967078</v>
      </c>
      <c r="J46" s="17">
        <f>'[3]лаборатор'!$M$1855*D46</f>
        <v>82.63</v>
      </c>
      <c r="K46" s="18">
        <f t="shared" si="0"/>
        <v>141.34647485967076</v>
      </c>
      <c r="L46" s="17">
        <f>'[3]лаборатор'!$O$1855*D46</f>
        <v>13.11</v>
      </c>
      <c r="M46" s="17">
        <f>'[3]лаборатор'!$P$1855*D46</f>
        <v>3.96</v>
      </c>
      <c r="N46" s="17">
        <f>'[3]лаборатор'!$Q$1855*D46</f>
        <v>17.66</v>
      </c>
      <c r="O46" s="19">
        <f t="shared" si="1"/>
        <v>34.730000000000004</v>
      </c>
      <c r="P46" s="20">
        <f t="shared" si="2"/>
        <v>176.07647485967078</v>
      </c>
      <c r="Q46" s="17">
        <f>'[3]лаборатор'!$T$1855*D46</f>
        <v>73.92</v>
      </c>
      <c r="R46" s="21">
        <f>Q46*R11</f>
        <v>14.784</v>
      </c>
      <c r="S46" s="21">
        <f t="shared" si="3"/>
        <v>59.136</v>
      </c>
    </row>
    <row r="47" spans="1:19" s="2" customFormat="1" ht="18.75" customHeight="1">
      <c r="A47" s="64" t="str">
        <f>'[3]лаборатор'!$C$1912</f>
        <v>А.09.05.007</v>
      </c>
      <c r="B47" s="28" t="str">
        <f>'[3]лаборатор'!$C$1908</f>
        <v>Исследование уровня железа сыворотки крови</v>
      </c>
      <c r="C47" s="29">
        <f>'[3]лаборатор'!$G$1957</f>
        <v>179.9964748596708</v>
      </c>
      <c r="D47" s="22">
        <v>1</v>
      </c>
      <c r="E47" s="29">
        <f t="shared" si="4"/>
        <v>179.9964748596708</v>
      </c>
      <c r="F47" s="17">
        <f>'[3]лаборатор'!$I$1918*D47</f>
        <v>25.97</v>
      </c>
      <c r="G47" s="17">
        <f>'[3]лаборатор'!$J$1918*D47</f>
        <v>7.84</v>
      </c>
      <c r="H47" s="17"/>
      <c r="I47" s="17">
        <f>'[3]лаборатор'!$L$1918*D47</f>
        <v>11.73647485967078</v>
      </c>
      <c r="J47" s="17">
        <f>'[3]лаборатор'!$M$1918*D47</f>
        <v>59.49</v>
      </c>
      <c r="K47" s="18">
        <f t="shared" si="0"/>
        <v>105.03647485967079</v>
      </c>
      <c r="L47" s="17">
        <f>'[3]лаборатор'!$O$1918*D47</f>
        <v>9.44</v>
      </c>
      <c r="M47" s="17">
        <f>'[3]лаборатор'!$P$1918*D47</f>
        <v>2.85</v>
      </c>
      <c r="N47" s="17">
        <f>'[3]лаборатор'!$Q$1918*D47</f>
        <v>12.72</v>
      </c>
      <c r="O47" s="19">
        <f t="shared" si="1"/>
        <v>25.009999999999998</v>
      </c>
      <c r="P47" s="20">
        <f t="shared" si="2"/>
        <v>130.04647485967078</v>
      </c>
      <c r="Q47" s="17">
        <f>'[3]лаборатор'!$T$1918*D47</f>
        <v>49.95</v>
      </c>
      <c r="R47" s="21">
        <f>Q47*R11</f>
        <v>9.990000000000002</v>
      </c>
      <c r="S47" s="21">
        <f t="shared" si="3"/>
        <v>39.96</v>
      </c>
    </row>
    <row r="48" spans="1:19" s="2" customFormat="1" ht="16.5" customHeight="1">
      <c r="A48" s="64" t="str">
        <f>'[3]лаборатор'!$C$1974</f>
        <v>А.09.05.034</v>
      </c>
      <c r="B48" s="28" t="str">
        <f>'[3]лаборатор'!$C$1970</f>
        <v>Исследование уровня хлоридов  в крови</v>
      </c>
      <c r="C48" s="29">
        <f>'[3]лаборатор'!$G$2020</f>
        <v>129.9964748596708</v>
      </c>
      <c r="D48" s="22">
        <v>1</v>
      </c>
      <c r="E48" s="29">
        <f t="shared" si="4"/>
        <v>129.9964748596708</v>
      </c>
      <c r="F48" s="17">
        <f>'[3]лаборатор'!$I$1980*D48</f>
        <v>25.97</v>
      </c>
      <c r="G48" s="17">
        <f>'[3]лаборатор'!$J$1980*D48</f>
        <v>7.84</v>
      </c>
      <c r="H48" s="17"/>
      <c r="I48" s="17">
        <f>'[3]лаборатор'!$L$1980*D48</f>
        <v>11.73647485967078</v>
      </c>
      <c r="J48" s="17">
        <f>'[3]лаборатор'!$M$1980*D48</f>
        <v>23.89</v>
      </c>
      <c r="K48" s="18">
        <f t="shared" si="0"/>
        <v>69.43647485967078</v>
      </c>
      <c r="L48" s="17">
        <f>'[3]лаборатор'!$O$1980*D48</f>
        <v>9.44</v>
      </c>
      <c r="M48" s="17">
        <f>'[3]лаборатор'!$P$1980*D48</f>
        <v>2.85</v>
      </c>
      <c r="N48" s="17">
        <f>'[3]лаборатор'!$Q$1980*D48</f>
        <v>12.72</v>
      </c>
      <c r="O48" s="19">
        <f t="shared" si="1"/>
        <v>25.009999999999998</v>
      </c>
      <c r="P48" s="20">
        <f t="shared" si="2"/>
        <v>94.44647485967079</v>
      </c>
      <c r="Q48" s="17">
        <f>'[3]лаборатор'!$T$1980*D48</f>
        <v>35.55</v>
      </c>
      <c r="R48" s="21">
        <f>Q48*R11</f>
        <v>7.109999999999999</v>
      </c>
      <c r="S48" s="21">
        <f t="shared" si="3"/>
        <v>28.439999999999998</v>
      </c>
    </row>
    <row r="49" spans="1:19" s="2" customFormat="1" ht="17.25" customHeight="1">
      <c r="A49" s="64" t="str">
        <f>'[3]лаборатор'!$C$2037</f>
        <v>А.09.05.032</v>
      </c>
      <c r="B49" s="28" t="str">
        <f>'[3]лаборатор'!$C$2033</f>
        <v>Исследование уровня ионов кальция в крови</v>
      </c>
      <c r="C49" s="29">
        <f>'[3]лаборатор'!$G$2083</f>
        <v>119.99647485967077</v>
      </c>
      <c r="D49" s="22">
        <v>1</v>
      </c>
      <c r="E49" s="29">
        <f t="shared" si="4"/>
        <v>119.99647485967077</v>
      </c>
      <c r="F49" s="17">
        <f>'[3]лаборатор'!$I$2043*D49</f>
        <v>24.529999999999998</v>
      </c>
      <c r="G49" s="17">
        <f>'[3]лаборатор'!$J$2043*D49</f>
        <v>7.41</v>
      </c>
      <c r="H49" s="17"/>
      <c r="I49" s="17">
        <f>'[3]лаборатор'!$L$2043*D49</f>
        <v>11.73647485967078</v>
      </c>
      <c r="J49" s="17">
        <f>'[3]лаборатор'!$M$2043*D49</f>
        <v>22.56</v>
      </c>
      <c r="K49" s="18">
        <f t="shared" si="0"/>
        <v>66.23647485967078</v>
      </c>
      <c r="L49" s="17">
        <f>'[3]лаборатор'!$O$2043*D49</f>
        <v>8.91</v>
      </c>
      <c r="M49" s="17">
        <f>'[3]лаборатор'!$P$2043*D49</f>
        <v>2.69</v>
      </c>
      <c r="N49" s="17">
        <f>'[3]лаборатор'!$Q$2043*D49</f>
        <v>12.01</v>
      </c>
      <c r="O49" s="19">
        <f t="shared" si="1"/>
        <v>23.61</v>
      </c>
      <c r="P49" s="20">
        <f t="shared" si="2"/>
        <v>89.84647485967078</v>
      </c>
      <c r="Q49" s="17">
        <f>'[3]лаборатор'!$T$2043*D49</f>
        <v>30.15</v>
      </c>
      <c r="R49" s="21">
        <f>Q49*R11</f>
        <v>6.03</v>
      </c>
      <c r="S49" s="21">
        <f t="shared" si="3"/>
        <v>24.119999999999997</v>
      </c>
    </row>
    <row r="50" spans="1:19" s="2" customFormat="1" ht="18" customHeight="1">
      <c r="A50" s="64" t="str">
        <f>'[3]лаборатор'!$C$2100</f>
        <v>А.09.05.020</v>
      </c>
      <c r="B50" s="28" t="str">
        <f>'[3]лаборатор'!$C$2096</f>
        <v>Исследование уровня креатинина в крови</v>
      </c>
      <c r="C50" s="29">
        <f>'[3]лаборатор'!$G$2146</f>
        <v>190</v>
      </c>
      <c r="D50" s="22">
        <v>1</v>
      </c>
      <c r="E50" s="29">
        <f t="shared" si="4"/>
        <v>190</v>
      </c>
      <c r="F50" s="17">
        <f>'[3]лаборатор'!$I$2106*D50</f>
        <v>28.87</v>
      </c>
      <c r="G50" s="17">
        <f>'[3]лаборатор'!$J$2106*D50</f>
        <v>8.72</v>
      </c>
      <c r="H50" s="17"/>
      <c r="I50" s="17">
        <f>'[3]лаборатор'!$L$2106*D50</f>
        <v>11.74</v>
      </c>
      <c r="J50" s="17">
        <f>'[3]лаборатор'!$M$2106*D50</f>
        <v>66.1</v>
      </c>
      <c r="K50" s="18">
        <f t="shared" si="0"/>
        <v>115.43</v>
      </c>
      <c r="L50" s="17">
        <f>'[3]лаборатор'!$O$2106*D50</f>
        <v>10.49</v>
      </c>
      <c r="M50" s="17">
        <f>'[3]лаборатор'!$P$2106*D50</f>
        <v>3.17</v>
      </c>
      <c r="N50" s="17">
        <f>'[3]лаборатор'!$Q$2106*D50</f>
        <v>14.13</v>
      </c>
      <c r="O50" s="19">
        <f t="shared" si="1"/>
        <v>27.79</v>
      </c>
      <c r="P50" s="20">
        <f t="shared" si="2"/>
        <v>143.22</v>
      </c>
      <c r="Q50" s="17">
        <f>'[3]лаборатор'!$T$2106*D50</f>
        <v>46.78</v>
      </c>
      <c r="R50" s="21">
        <f>Q50*R11</f>
        <v>9.356</v>
      </c>
      <c r="S50" s="21">
        <f t="shared" si="3"/>
        <v>37.424</v>
      </c>
    </row>
    <row r="51" spans="1:19" s="2" customFormat="1" ht="21.75" customHeight="1">
      <c r="A51" s="64" t="str">
        <f>'[3]лаборатор'!$C$2163</f>
        <v>А.09.05.039</v>
      </c>
      <c r="B51" s="28" t="str">
        <f>'[3]лаборатор'!$C$2159</f>
        <v>Исследование уровня лактатдегидрогеназы в крови</v>
      </c>
      <c r="C51" s="29">
        <f>'[3]лаборатор'!$G$2209</f>
        <v>119.9964748596708</v>
      </c>
      <c r="D51" s="22">
        <v>1</v>
      </c>
      <c r="E51" s="29">
        <f t="shared" si="4"/>
        <v>119.9964748596708</v>
      </c>
      <c r="F51" s="17">
        <f>'[3]лаборатор'!$I$2169*D51</f>
        <v>28.87</v>
      </c>
      <c r="G51" s="17">
        <f>'[3]лаборатор'!$J$2169*D51</f>
        <v>8.72</v>
      </c>
      <c r="H51" s="17"/>
      <c r="I51" s="17">
        <f>'[3]лаборатор'!$L$2169*D51</f>
        <v>11.73647485967078</v>
      </c>
      <c r="J51" s="17">
        <f>'[3]лаборатор'!$M$2169*D51</f>
        <v>7.7</v>
      </c>
      <c r="K51" s="18">
        <f t="shared" si="0"/>
        <v>57.026474859670785</v>
      </c>
      <c r="L51" s="17">
        <f>'[3]лаборатор'!$O$2169*D51</f>
        <v>10.49</v>
      </c>
      <c r="M51" s="17">
        <f>'[3]лаборатор'!$P$2169*D51</f>
        <v>3.17</v>
      </c>
      <c r="N51" s="17">
        <f>'[3]лаборатор'!$Q$2169*D51</f>
        <v>14.13</v>
      </c>
      <c r="O51" s="19">
        <f t="shared" si="1"/>
        <v>27.79</v>
      </c>
      <c r="P51" s="20">
        <f t="shared" si="2"/>
        <v>84.81647485967079</v>
      </c>
      <c r="Q51" s="17">
        <f>'[3]лаборатор'!$T$2169*D51</f>
        <v>35.18</v>
      </c>
      <c r="R51" s="21">
        <f>Q51*R11</f>
        <v>7.0360000000000005</v>
      </c>
      <c r="S51" s="21">
        <f t="shared" si="3"/>
        <v>28.144</v>
      </c>
    </row>
    <row r="52" spans="1:19" s="2" customFormat="1" ht="15" customHeight="1">
      <c r="A52" s="64" t="str">
        <f>'[3]лаборатор'!$C$2226</f>
        <v>А.09.05.017</v>
      </c>
      <c r="B52" s="28" t="str">
        <f>'[3]лаборатор'!$C$2222</f>
        <v>Исследование уровня мочевины в крови</v>
      </c>
      <c r="C52" s="29">
        <f>'[3]лаборатор'!$G$2272</f>
        <v>129.99647485967077</v>
      </c>
      <c r="D52" s="22">
        <v>1</v>
      </c>
      <c r="E52" s="29">
        <f t="shared" si="4"/>
        <v>129.99647485967077</v>
      </c>
      <c r="F52" s="17">
        <f>'[3]лаборатор'!$I$2232*D52</f>
        <v>21.65</v>
      </c>
      <c r="G52" s="17">
        <f>'[3]лаборатор'!$J$2232*D52</f>
        <v>6.54</v>
      </c>
      <c r="H52" s="17"/>
      <c r="I52" s="17">
        <f>'[3]лаборатор'!$L$2232*D52</f>
        <v>11.73647485967078</v>
      </c>
      <c r="J52" s="17">
        <f>'[3]лаборатор'!$M$2232*D52</f>
        <v>49.58</v>
      </c>
      <c r="K52" s="18">
        <f t="shared" si="0"/>
        <v>89.50647485967077</v>
      </c>
      <c r="L52" s="17">
        <f>'[3]лаборатор'!$O$2232*D52</f>
        <v>7.86</v>
      </c>
      <c r="M52" s="17">
        <f>'[3]лаборатор'!$P$2232*D52</f>
        <v>2.37</v>
      </c>
      <c r="N52" s="17">
        <f>'[3]лаборатор'!$Q$2232*D52</f>
        <v>10.6</v>
      </c>
      <c r="O52" s="19">
        <f t="shared" si="1"/>
        <v>20.83</v>
      </c>
      <c r="P52" s="20">
        <f t="shared" si="2"/>
        <v>110.33647485967077</v>
      </c>
      <c r="Q52" s="17">
        <f>'[3]лаборатор'!$T$2232*D52</f>
        <v>19.66</v>
      </c>
      <c r="R52" s="21">
        <f>Q52*R11</f>
        <v>3.9320000000000004</v>
      </c>
      <c r="S52" s="21">
        <f t="shared" si="3"/>
        <v>15.728</v>
      </c>
    </row>
    <row r="53" spans="1:19" s="2" customFormat="1" ht="18" customHeight="1">
      <c r="A53" s="64" t="str">
        <f>'[3]лаборатор'!$C$2289</f>
        <v>А.09.05.018</v>
      </c>
      <c r="B53" s="28" t="str">
        <f>'[3]лаборатор'!$C$2285</f>
        <v>Исследование уровня мочевой кислоты в крови</v>
      </c>
      <c r="C53" s="29">
        <f>'[3]лаборатор'!$G$2335</f>
        <v>149.99647485967077</v>
      </c>
      <c r="D53" s="22">
        <v>1</v>
      </c>
      <c r="E53" s="29">
        <f t="shared" si="4"/>
        <v>149.99647485967077</v>
      </c>
      <c r="F53" s="17">
        <f>'[3]лаборатор'!$I$2295*D53</f>
        <v>25.97</v>
      </c>
      <c r="G53" s="17">
        <f>'[3]лаборатор'!$J$2295*D53</f>
        <v>7.84</v>
      </c>
      <c r="H53" s="17"/>
      <c r="I53" s="17">
        <f>'[3]лаборатор'!$L$2295*D53</f>
        <v>11.73647485967078</v>
      </c>
      <c r="J53" s="17">
        <f>'[3]лаборатор'!$M$2295*D53</f>
        <v>59.49</v>
      </c>
      <c r="K53" s="18">
        <f t="shared" si="0"/>
        <v>105.03647485967079</v>
      </c>
      <c r="L53" s="17">
        <f>'[3]лаборатор'!$O$2295*D53</f>
        <v>9.44</v>
      </c>
      <c r="M53" s="17">
        <f>'[3]лаборатор'!$P$2295*D53</f>
        <v>2.85</v>
      </c>
      <c r="N53" s="17">
        <f>'[3]лаборатор'!$Q$2295*D53</f>
        <v>12.72</v>
      </c>
      <c r="O53" s="19">
        <f t="shared" si="1"/>
        <v>25.009999999999998</v>
      </c>
      <c r="P53" s="20">
        <f t="shared" si="2"/>
        <v>130.04647485967078</v>
      </c>
      <c r="Q53" s="17">
        <f>'[3]лаборатор'!$T$2295*D53</f>
        <v>19.95</v>
      </c>
      <c r="R53" s="21">
        <f>Q53*R11</f>
        <v>3.99</v>
      </c>
      <c r="S53" s="21">
        <f t="shared" si="3"/>
        <v>15.959999999999999</v>
      </c>
    </row>
    <row r="54" spans="1:19" s="2" customFormat="1" ht="17.25" customHeight="1">
      <c r="A54" s="64" t="str">
        <f>'[3]лаборатор'!$C$2352</f>
        <v>А.09.05.010</v>
      </c>
      <c r="B54" s="28" t="str">
        <f>'[3]лаборатор'!$C$2348</f>
        <v>Исследование уровня общего белка в крови</v>
      </c>
      <c r="C54" s="29">
        <f>'[3]лаборатор'!$G$2406</f>
        <v>149.99647485967077</v>
      </c>
      <c r="D54" s="22">
        <v>1</v>
      </c>
      <c r="E54" s="29">
        <f t="shared" si="4"/>
        <v>149.99647485967077</v>
      </c>
      <c r="F54" s="17">
        <f>'[3]лаборатор'!$I$2358*D54</f>
        <v>25.97</v>
      </c>
      <c r="G54" s="17">
        <f>'[3]лаборатор'!$J$2358*D54</f>
        <v>7.84</v>
      </c>
      <c r="H54" s="17"/>
      <c r="I54" s="17">
        <f>'[3]лаборатор'!$L$2358*D54</f>
        <v>11.73647485967078</v>
      </c>
      <c r="J54" s="17">
        <f>'[3]лаборатор'!$M$2358*D54</f>
        <v>59.49</v>
      </c>
      <c r="K54" s="18">
        <f t="shared" si="0"/>
        <v>105.03647485967079</v>
      </c>
      <c r="L54" s="17">
        <f>'[3]лаборатор'!$O$2358*D54</f>
        <v>9.44</v>
      </c>
      <c r="M54" s="17">
        <f>'[3]лаборатор'!$P$2358*D54</f>
        <v>2.85</v>
      </c>
      <c r="N54" s="17">
        <f>'[3]лаборатор'!$Q$2358*D54</f>
        <v>12.72</v>
      </c>
      <c r="O54" s="19">
        <f t="shared" si="1"/>
        <v>25.009999999999998</v>
      </c>
      <c r="P54" s="20">
        <f t="shared" si="2"/>
        <v>130.04647485967078</v>
      </c>
      <c r="Q54" s="17">
        <f>'[3]лаборатор'!$T$2358*D54</f>
        <v>19.95</v>
      </c>
      <c r="R54" s="21">
        <f>Q54*R11</f>
        <v>3.99</v>
      </c>
      <c r="S54" s="21">
        <f t="shared" si="3"/>
        <v>15.959999999999999</v>
      </c>
    </row>
    <row r="55" spans="1:19" s="2" customFormat="1" ht="18.75" customHeight="1">
      <c r="A55" s="64" t="str">
        <f>'[3]лаборатор'!$C$2423</f>
        <v>А.09.05.042</v>
      </c>
      <c r="B55" s="28" t="str">
        <f>'[3]лаборатор'!$C$2419</f>
        <v>Исследование уровня аланин- трансаминазы в крови</v>
      </c>
      <c r="C55" s="29">
        <f>'[3]лаборатор'!$G$2472</f>
        <v>399.9964748596708</v>
      </c>
      <c r="D55" s="22">
        <v>1</v>
      </c>
      <c r="E55" s="29">
        <f t="shared" si="4"/>
        <v>399.9964748596708</v>
      </c>
      <c r="F55" s="17">
        <f>'[3]лаборатор'!$I$2429*D55</f>
        <v>63.61</v>
      </c>
      <c r="G55" s="17">
        <f>'[3]лаборатор'!$J$2429*D55</f>
        <v>19.21</v>
      </c>
      <c r="H55" s="17"/>
      <c r="I55" s="17">
        <f>'[3]лаборатор'!$L$2429*D55</f>
        <v>11.73647485967078</v>
      </c>
      <c r="J55" s="17">
        <f>'[3]лаборатор'!$M$2429*D55</f>
        <v>142.12</v>
      </c>
      <c r="K55" s="18">
        <f t="shared" si="0"/>
        <v>236.67647485967078</v>
      </c>
      <c r="L55" s="17">
        <f>'[3]лаборатор'!$O$2429*D55</f>
        <v>23.11</v>
      </c>
      <c r="M55" s="17">
        <f>'[3]лаборатор'!$P$2429*D55</f>
        <v>6.98</v>
      </c>
      <c r="N55" s="17">
        <f>'[3]лаборатор'!$Q$2429*D55</f>
        <v>31.13</v>
      </c>
      <c r="O55" s="19">
        <f t="shared" si="1"/>
        <v>61.22</v>
      </c>
      <c r="P55" s="20">
        <f t="shared" si="2"/>
        <v>297.8964748596708</v>
      </c>
      <c r="Q55" s="17">
        <f>'[3]лаборатор'!$T$2429*D55</f>
        <v>102.1</v>
      </c>
      <c r="R55" s="21">
        <f>Q55*R11</f>
        <v>20.42</v>
      </c>
      <c r="S55" s="21">
        <f t="shared" si="3"/>
        <v>81.67999999999999</v>
      </c>
    </row>
    <row r="56" spans="1:19" s="2" customFormat="1" ht="21.75" customHeight="1">
      <c r="A56" s="64" t="str">
        <f>'[3]лаборатор'!$C$2489</f>
        <v>А.09.05.041</v>
      </c>
      <c r="B56" s="28" t="str">
        <f>'[3]лаборатор'!$C$2485</f>
        <v>Исследование уровня аспартат- трансаминазы в крови</v>
      </c>
      <c r="C56" s="29">
        <f>'[3]лаборатор'!$G$2535</f>
        <v>399.9964748596708</v>
      </c>
      <c r="D56" s="22">
        <v>1</v>
      </c>
      <c r="E56" s="29">
        <f t="shared" si="4"/>
        <v>399.9964748596708</v>
      </c>
      <c r="F56" s="17">
        <f>'[3]лаборатор'!$I$2495*D56</f>
        <v>63.61</v>
      </c>
      <c r="G56" s="17">
        <f>'[3]лаборатор'!$J$2495*D56</f>
        <v>19.21</v>
      </c>
      <c r="H56" s="17"/>
      <c r="I56" s="17">
        <f>'[3]лаборатор'!$L$2495*D56</f>
        <v>11.73647485967078</v>
      </c>
      <c r="J56" s="17">
        <f>'[3]лаборатор'!$M$2495*D56</f>
        <v>142.12</v>
      </c>
      <c r="K56" s="18">
        <f t="shared" si="0"/>
        <v>236.67647485967078</v>
      </c>
      <c r="L56" s="17">
        <f>'[3]лаборатор'!$O$2495*D56</f>
        <v>23.11</v>
      </c>
      <c r="M56" s="17">
        <f>'[3]лаборатор'!$P$2495*D56</f>
        <v>6.98</v>
      </c>
      <c r="N56" s="17">
        <f>'[3]лаборатор'!$Q$2495*D56</f>
        <v>31.13</v>
      </c>
      <c r="O56" s="19">
        <f t="shared" si="1"/>
        <v>61.22</v>
      </c>
      <c r="P56" s="20">
        <f t="shared" si="2"/>
        <v>297.8964748596708</v>
      </c>
      <c r="Q56" s="17">
        <f>'[3]лаборатор'!$T$2495*D56</f>
        <v>102.1</v>
      </c>
      <c r="R56" s="21">
        <f>Q56*R11</f>
        <v>20.42</v>
      </c>
      <c r="S56" s="21">
        <f t="shared" si="3"/>
        <v>81.67999999999999</v>
      </c>
    </row>
    <row r="57" spans="1:19" s="2" customFormat="1" ht="17.25" customHeight="1">
      <c r="A57" s="64" t="str">
        <f>'[3]лаборатор'!$C$2552</f>
        <v>А.09.05.025</v>
      </c>
      <c r="B57" s="28" t="str">
        <f>'[3]лаборатор'!$C$2548</f>
        <v>Исследование уровня триглицеридов в крови</v>
      </c>
      <c r="C57" s="29">
        <f>'[3]лаборатор'!$G$2598</f>
        <v>349.99647485967074</v>
      </c>
      <c r="D57" s="22">
        <v>1</v>
      </c>
      <c r="E57" s="29">
        <f t="shared" si="4"/>
        <v>349.99647485967074</v>
      </c>
      <c r="F57" s="17">
        <f>'[3]лаборатор'!$I$2558*D57</f>
        <v>58.339999999999996</v>
      </c>
      <c r="G57" s="17">
        <f>'[3]лаборатор'!$J$2558*D57</f>
        <v>17.62</v>
      </c>
      <c r="H57" s="17"/>
      <c r="I57" s="17">
        <f>'[3]лаборатор'!$L$2558*D57</f>
        <v>11.73647485967078</v>
      </c>
      <c r="J57" s="17">
        <f>'[3]лаборатор'!$M$2558*D57</f>
        <v>132.2</v>
      </c>
      <c r="K57" s="18">
        <f t="shared" si="0"/>
        <v>219.89647485967078</v>
      </c>
      <c r="L57" s="17">
        <f>'[3]лаборатор'!$O$2558*D57</f>
        <v>21.2</v>
      </c>
      <c r="M57" s="17">
        <f>'[3]лаборатор'!$P$2558*D57</f>
        <v>6.4</v>
      </c>
      <c r="N57" s="17">
        <f>'[3]лаборатор'!$Q$2558*D57</f>
        <v>28.56</v>
      </c>
      <c r="O57" s="19">
        <f t="shared" si="1"/>
        <v>56.16</v>
      </c>
      <c r="P57" s="20">
        <f t="shared" si="2"/>
        <v>276.05647485967074</v>
      </c>
      <c r="Q57" s="17">
        <f>'[3]лаборатор'!$T$2558*D57</f>
        <v>73.94</v>
      </c>
      <c r="R57" s="21">
        <f>Q57*R11</f>
        <v>14.788</v>
      </c>
      <c r="S57" s="21">
        <f t="shared" si="3"/>
        <v>59.152</v>
      </c>
    </row>
    <row r="58" spans="1:19" s="2" customFormat="1" ht="21.75" customHeight="1">
      <c r="A58" s="64" t="str">
        <f>'[3]лаборатор'!$C$2615</f>
        <v>А.09.05.046</v>
      </c>
      <c r="B58" s="28" t="str">
        <f>'[3]лаборатор'!$C$2611</f>
        <v>Исследование уровня щелочной фосфатазы  в крови</v>
      </c>
      <c r="C58" s="29">
        <f>'[3]лаборатор'!$G$2661</f>
        <v>299.9964748596708</v>
      </c>
      <c r="D58" s="22">
        <v>1</v>
      </c>
      <c r="E58" s="29">
        <f t="shared" si="4"/>
        <v>299.9964748596708</v>
      </c>
      <c r="F58" s="17">
        <f>'[3]лаборатор'!$I$2621*D58</f>
        <v>57.209999999999994</v>
      </c>
      <c r="G58" s="17">
        <f>'[3]лаборатор'!$J$2621*D58</f>
        <v>17.28</v>
      </c>
      <c r="H58" s="17"/>
      <c r="I58" s="17">
        <f>'[3]лаборатор'!$L$2621*D58</f>
        <v>11.73647485967078</v>
      </c>
      <c r="J58" s="17">
        <f>'[3]лаборатор'!$M$2621*D58</f>
        <v>128.9</v>
      </c>
      <c r="K58" s="18">
        <f t="shared" si="0"/>
        <v>215.1264748596708</v>
      </c>
      <c r="L58" s="17">
        <f>'[3]лаборатор'!$O$2621*D58</f>
        <v>20.79</v>
      </c>
      <c r="M58" s="17">
        <f>'[3]лаборатор'!$P$2621*D58</f>
        <v>6.28</v>
      </c>
      <c r="N58" s="17">
        <f>'[3]лаборатор'!$Q$2621*D58</f>
        <v>28</v>
      </c>
      <c r="O58" s="19">
        <f t="shared" si="1"/>
        <v>55.07</v>
      </c>
      <c r="P58" s="20">
        <f t="shared" si="2"/>
        <v>270.1964748596708</v>
      </c>
      <c r="Q58" s="17">
        <f>'[3]лаборатор'!$T$2621*D58</f>
        <v>29.8</v>
      </c>
      <c r="R58" s="21">
        <f>Q58*R11</f>
        <v>5.960000000000001</v>
      </c>
      <c r="S58" s="21">
        <f t="shared" si="3"/>
        <v>23.84</v>
      </c>
    </row>
    <row r="59" spans="1:19" s="2" customFormat="1" ht="17.25" customHeight="1">
      <c r="A59" s="64" t="str">
        <f>'[3]лаборатор'!$C$2678</f>
        <v>А.09.05.023</v>
      </c>
      <c r="B59" s="28" t="str">
        <f>'[3]лаборатор'!$C$2674</f>
        <v>Исследование уровня глюкозы в крови</v>
      </c>
      <c r="C59" s="29">
        <f>'[3]лаборатор'!$G$2724</f>
        <v>249.9964748596708</v>
      </c>
      <c r="D59" s="22">
        <v>1</v>
      </c>
      <c r="E59" s="29">
        <f t="shared" si="4"/>
        <v>249.9964748596708</v>
      </c>
      <c r="F59" s="17">
        <f>'[3]лаборатор'!$I$2684*D59</f>
        <v>44.23</v>
      </c>
      <c r="G59" s="17">
        <f>'[3]лаборатор'!$J$2684*D59</f>
        <v>13.36</v>
      </c>
      <c r="H59" s="17"/>
      <c r="I59" s="17">
        <f>'[3]лаборатор'!$L$2684*D59</f>
        <v>11.73647485967078</v>
      </c>
      <c r="J59" s="17">
        <f>'[3]лаборатор'!$M$2684*D59</f>
        <v>99.15</v>
      </c>
      <c r="K59" s="18">
        <f t="shared" si="0"/>
        <v>168.4764748596708</v>
      </c>
      <c r="L59" s="17">
        <f>'[3]лаборатор'!$O$2684*D59</f>
        <v>16.07</v>
      </c>
      <c r="M59" s="17">
        <f>'[3]лаборатор'!$P$2684*D59</f>
        <v>4.85</v>
      </c>
      <c r="N59" s="17">
        <f>'[3]лаборатор'!$Q$2684*D59</f>
        <v>21.65</v>
      </c>
      <c r="O59" s="19">
        <f t="shared" si="1"/>
        <v>42.57</v>
      </c>
      <c r="P59" s="20">
        <f t="shared" si="2"/>
        <v>211.04647485967078</v>
      </c>
      <c r="Q59" s="17">
        <f>'[3]лаборатор'!$T$2684*D59</f>
        <v>38.95</v>
      </c>
      <c r="R59" s="21">
        <f>Q59*R11</f>
        <v>7.790000000000001</v>
      </c>
      <c r="S59" s="21">
        <f t="shared" si="3"/>
        <v>31.160000000000004</v>
      </c>
    </row>
    <row r="60" spans="1:19" s="2" customFormat="1" ht="18" customHeight="1">
      <c r="A60" s="64" t="str">
        <f>'[3]лаборатор'!$C$2741</f>
        <v>А.09.05.030</v>
      </c>
      <c r="B60" s="28" t="str">
        <f>'[3]лаборатор'!$C$2737</f>
        <v>Исследование уровня натрия в крови</v>
      </c>
      <c r="C60" s="29">
        <f>'[3]лаборатор'!$G$2787</f>
        <v>119.99647485967077</v>
      </c>
      <c r="D60" s="22">
        <v>1</v>
      </c>
      <c r="E60" s="29">
        <f t="shared" si="4"/>
        <v>119.99647485967077</v>
      </c>
      <c r="F60" s="17">
        <f>'[3]лаборатор'!$I$2747*D60</f>
        <v>28.87</v>
      </c>
      <c r="G60" s="17">
        <f>'[3]лаборатор'!$J$2747*D60</f>
        <v>8.72</v>
      </c>
      <c r="H60" s="17"/>
      <c r="I60" s="17">
        <f>'[3]лаборатор'!$L$2747*D60</f>
        <v>11.73647485967078</v>
      </c>
      <c r="J60" s="17">
        <f>'[3]лаборатор'!$M$2747*D60</f>
        <v>21.47</v>
      </c>
      <c r="K60" s="18">
        <f t="shared" si="0"/>
        <v>70.79647485967078</v>
      </c>
      <c r="L60" s="17">
        <f>'[3]лаборатор'!$O$2747*D60</f>
        <v>10.49</v>
      </c>
      <c r="M60" s="17">
        <f>'[3]лаборатор'!$P$2747*D60</f>
        <v>3.17</v>
      </c>
      <c r="N60" s="17">
        <f>'[3]лаборатор'!$Q$2747*D60</f>
        <v>14.13</v>
      </c>
      <c r="O60" s="19">
        <f t="shared" si="1"/>
        <v>27.79</v>
      </c>
      <c r="P60" s="20">
        <f t="shared" si="2"/>
        <v>98.58647485967077</v>
      </c>
      <c r="Q60" s="17">
        <f>'[3]лаборатор'!$T$2747*D60</f>
        <v>21.41</v>
      </c>
      <c r="R60" s="21">
        <f>Q60*R11</f>
        <v>4.282</v>
      </c>
      <c r="S60" s="21">
        <f t="shared" si="3"/>
        <v>17.128</v>
      </c>
    </row>
    <row r="61" spans="1:19" s="2" customFormat="1" ht="21" customHeight="1">
      <c r="A61" s="64" t="str">
        <f>'[3]лаборатор'!$C$2803</f>
        <v>А.12.05.027</v>
      </c>
      <c r="B61" s="28" t="str">
        <f>'[3]лаборатор'!$C$2799</f>
        <v>Определение протромбинового (тромбопластинового) времени в крови или в плазме</v>
      </c>
      <c r="C61" s="29">
        <f>'[3]лаборатор'!$G$2849</f>
        <v>319.9964748596708</v>
      </c>
      <c r="D61" s="22">
        <v>1</v>
      </c>
      <c r="E61" s="29">
        <f t="shared" si="4"/>
        <v>319.9964748596708</v>
      </c>
      <c r="F61" s="17">
        <f>'[3]лаборатор'!$I$2809*D61</f>
        <v>45.160000000000004</v>
      </c>
      <c r="G61" s="17">
        <f>'[3]лаборатор'!$J$2809*D61</f>
        <v>13.64</v>
      </c>
      <c r="H61" s="17"/>
      <c r="I61" s="17">
        <f>'[3]лаборатор'!$L$2809*D61</f>
        <v>11.73647485967078</v>
      </c>
      <c r="J61" s="17">
        <f>'[3]лаборатор'!$M$2809*D61</f>
        <v>86.12</v>
      </c>
      <c r="K61" s="18">
        <f t="shared" si="0"/>
        <v>156.6564748596708</v>
      </c>
      <c r="L61" s="17">
        <f>'[3]лаборатор'!$O$2809*D61</f>
        <v>16.41</v>
      </c>
      <c r="M61" s="17">
        <f>'[3]лаборатор'!$P$2809*D61</f>
        <v>4.96</v>
      </c>
      <c r="N61" s="17">
        <f>'[3]лаборатор'!$Q$2809*D61</f>
        <v>22.1</v>
      </c>
      <c r="O61" s="19">
        <f t="shared" si="1"/>
        <v>43.47</v>
      </c>
      <c r="P61" s="20">
        <f t="shared" si="2"/>
        <v>200.1264748596708</v>
      </c>
      <c r="Q61" s="17">
        <f>'[3]лаборатор'!$T$2809*D61</f>
        <v>119.87</v>
      </c>
      <c r="R61" s="21">
        <f>Q61*R11</f>
        <v>23.974000000000004</v>
      </c>
      <c r="S61" s="21">
        <f t="shared" si="3"/>
        <v>95.896</v>
      </c>
    </row>
    <row r="62" spans="1:19" s="2" customFormat="1" ht="15.75" customHeight="1">
      <c r="A62" s="64" t="str">
        <f>'[3]лаборатор'!$C$2866</f>
        <v>А.09.05.50</v>
      </c>
      <c r="B62" s="28" t="str">
        <f>'[3]лаборатор'!$C$2862</f>
        <v>Определение уровня фибриногена в крови</v>
      </c>
      <c r="C62" s="29">
        <f>'[3]лаборатор'!$G$2912</f>
        <v>169.99647485967077</v>
      </c>
      <c r="D62" s="22">
        <v>1</v>
      </c>
      <c r="E62" s="29">
        <f t="shared" si="4"/>
        <v>169.99647485967077</v>
      </c>
      <c r="F62" s="17">
        <f>'[3]лаборатор'!$I$2872*D62</f>
        <v>28.87</v>
      </c>
      <c r="G62" s="17">
        <f>'[3]лаборатор'!$J$2872*D62</f>
        <v>8.72</v>
      </c>
      <c r="H62" s="17"/>
      <c r="I62" s="17">
        <f>'[3]лаборатор'!$L$2872*D62</f>
        <v>11.73647485967078</v>
      </c>
      <c r="J62" s="17">
        <f>'[3]лаборатор'!$M$2872*D62</f>
        <v>57.41</v>
      </c>
      <c r="K62" s="18">
        <f t="shared" si="0"/>
        <v>106.73647485967078</v>
      </c>
      <c r="L62" s="17">
        <f>'[3]лаборатор'!$O$2872*D62</f>
        <v>10.49</v>
      </c>
      <c r="M62" s="17">
        <f>'[3]лаборатор'!$P$2872*D62</f>
        <v>3.17</v>
      </c>
      <c r="N62" s="17">
        <f>'[3]лаборатор'!$Q$2872*D62</f>
        <v>14.13</v>
      </c>
      <c r="O62" s="19">
        <f t="shared" si="1"/>
        <v>27.79</v>
      </c>
      <c r="P62" s="20">
        <f t="shared" si="2"/>
        <v>134.52647485967077</v>
      </c>
      <c r="Q62" s="17">
        <f>'[3]лаборатор'!$T$2872*D62</f>
        <v>35.47</v>
      </c>
      <c r="R62" s="21">
        <f>Q62*R11</f>
        <v>7.094</v>
      </c>
      <c r="S62" s="21">
        <f t="shared" si="3"/>
        <v>28.375999999999998</v>
      </c>
    </row>
    <row r="63" spans="1:19" s="2" customFormat="1" ht="15">
      <c r="A63" s="64" t="str">
        <f>'[3]лаборатор'!$C$2929</f>
        <v>А.09.28.027</v>
      </c>
      <c r="B63" s="28" t="str">
        <f>'[3]лаборатор'!$C$2925</f>
        <v>Определение альфа-амилазы в моче</v>
      </c>
      <c r="C63" s="29">
        <f>'[3]лаборатор'!$G$2975</f>
        <v>119.99647485967077</v>
      </c>
      <c r="D63" s="22">
        <v>1</v>
      </c>
      <c r="E63" s="29">
        <f t="shared" si="4"/>
        <v>119.99647485967077</v>
      </c>
      <c r="F63" s="17">
        <f>'[3]лаборатор'!$I$2935*D63</f>
        <v>43.3</v>
      </c>
      <c r="G63" s="17">
        <f>'[3]лаборатор'!$J$2935*D63</f>
        <v>13.08</v>
      </c>
      <c r="H63" s="17"/>
      <c r="I63" s="17">
        <f>'[3]лаборатор'!$L$2935*D63</f>
        <v>11.73647485967078</v>
      </c>
      <c r="J63" s="17">
        <f>'[3]лаборатор'!$M$2935*D63</f>
        <v>3.02</v>
      </c>
      <c r="K63" s="18">
        <f t="shared" si="0"/>
        <v>71.13647485967077</v>
      </c>
      <c r="L63" s="17">
        <f>'[3]лаборатор'!$O$2935*D63</f>
        <v>15.73</v>
      </c>
      <c r="M63" s="17">
        <f>'[3]лаборатор'!$P$2935*D63</f>
        <v>4.75</v>
      </c>
      <c r="N63" s="17">
        <f>'[3]лаборатор'!$Q$2935*D63</f>
        <v>21.19</v>
      </c>
      <c r="O63" s="19">
        <f t="shared" si="1"/>
        <v>41.67</v>
      </c>
      <c r="P63" s="20">
        <f t="shared" si="2"/>
        <v>112.80647485967077</v>
      </c>
      <c r="Q63" s="17">
        <f>'[3]лаборатор'!$T$2935*D63</f>
        <v>7.19</v>
      </c>
      <c r="R63" s="21">
        <f>Q63*R11</f>
        <v>1.4380000000000002</v>
      </c>
      <c r="S63" s="21">
        <f t="shared" si="3"/>
        <v>5.752000000000001</v>
      </c>
    </row>
    <row r="64" spans="1:19" s="2" customFormat="1" ht="15">
      <c r="A64" s="64" t="str">
        <f>'[3]лаборатор'!$C$2992</f>
        <v>А.09.28.032</v>
      </c>
      <c r="B64" s="28" t="str">
        <f>'[3]лаборатор'!$C$2988</f>
        <v>Исследование уровня билирубина в моче</v>
      </c>
      <c r="C64" s="29">
        <f>'[3]лаборатор'!$G$3038</f>
        <v>129.99647485967077</v>
      </c>
      <c r="D64" s="22">
        <v>1</v>
      </c>
      <c r="E64" s="29">
        <f t="shared" si="4"/>
        <v>129.99647485967077</v>
      </c>
      <c r="F64" s="17">
        <f>'[3]лаборатор'!$I$2998*D64</f>
        <v>43.3</v>
      </c>
      <c r="G64" s="17">
        <f>'[3]лаборатор'!$J$2998*D64</f>
        <v>13.08</v>
      </c>
      <c r="H64" s="17"/>
      <c r="I64" s="17">
        <f>'[3]лаборатор'!$L$2998*D64</f>
        <v>11.73647485967078</v>
      </c>
      <c r="J64" s="17">
        <f>'[3]лаборатор'!$M$2998*D64</f>
        <v>3.02</v>
      </c>
      <c r="K64" s="18">
        <f t="shared" si="0"/>
        <v>71.13647485967077</v>
      </c>
      <c r="L64" s="17">
        <f>'[3]лаборатор'!$O$2998*D64</f>
        <v>15.73</v>
      </c>
      <c r="M64" s="17">
        <f>'[3]лаборатор'!$P$2998*D64</f>
        <v>4.75</v>
      </c>
      <c r="N64" s="17">
        <f>'[3]лаборатор'!$Q$2998*D64</f>
        <v>21.19</v>
      </c>
      <c r="O64" s="19">
        <f t="shared" si="1"/>
        <v>41.67</v>
      </c>
      <c r="P64" s="20">
        <f t="shared" si="2"/>
        <v>112.80647485967077</v>
      </c>
      <c r="Q64" s="17">
        <f>'[3]лаборатор'!$T$2998*D64</f>
        <v>17.19</v>
      </c>
      <c r="R64" s="21">
        <f>Q64*R11</f>
        <v>3.4380000000000006</v>
      </c>
      <c r="S64" s="21">
        <f t="shared" si="3"/>
        <v>13.752</v>
      </c>
    </row>
    <row r="65" spans="1:19" s="2" customFormat="1" ht="15">
      <c r="A65" s="64" t="str">
        <f>'[3]лаборатор'!$C$3056</f>
        <v>А.09.28.038</v>
      </c>
      <c r="B65" s="28" t="str">
        <f>'[3]лаборатор'!$C$3052</f>
        <v>Исследование уровня индикана в моче</v>
      </c>
      <c r="C65" s="29">
        <f>'[3]лаборатор'!$G$3102</f>
        <v>119.99647485967077</v>
      </c>
      <c r="D65" s="22">
        <v>1</v>
      </c>
      <c r="E65" s="29">
        <f t="shared" si="4"/>
        <v>119.99647485967077</v>
      </c>
      <c r="F65" s="17">
        <f>'[3]лаборатор'!$I$3062*D65</f>
        <v>43.3</v>
      </c>
      <c r="G65" s="17">
        <f>'[3]лаборатор'!$J$3062*D65</f>
        <v>13.08</v>
      </c>
      <c r="H65" s="17"/>
      <c r="I65" s="17">
        <f>'[3]лаборатор'!$L$3062*D65</f>
        <v>11.73647485967078</v>
      </c>
      <c r="J65" s="17">
        <f>'[3]лаборатор'!$M$3062*D65</f>
        <v>3.02</v>
      </c>
      <c r="K65" s="18">
        <f t="shared" si="0"/>
        <v>71.13647485967077</v>
      </c>
      <c r="L65" s="17">
        <f>'[3]лаборатор'!$O$3062*D65</f>
        <v>15.73</v>
      </c>
      <c r="M65" s="17">
        <f>'[3]лаборатор'!$P$3062*D65</f>
        <v>4.75</v>
      </c>
      <c r="N65" s="17">
        <f>'[3]лаборатор'!$Q$3062*D65</f>
        <v>21.19</v>
      </c>
      <c r="O65" s="19">
        <f t="shared" si="1"/>
        <v>41.67</v>
      </c>
      <c r="P65" s="20">
        <f t="shared" si="2"/>
        <v>112.80647485967077</v>
      </c>
      <c r="Q65" s="17">
        <f>'[3]лаборатор'!$T$3062*D65</f>
        <v>7.19</v>
      </c>
      <c r="R65" s="21">
        <f>Q65*R11</f>
        <v>1.4380000000000002</v>
      </c>
      <c r="S65" s="21">
        <f t="shared" si="3"/>
        <v>5.752000000000001</v>
      </c>
    </row>
    <row r="66" spans="1:19" s="2" customFormat="1" ht="20.25" customHeight="1">
      <c r="A66" s="64" t="str">
        <f>'[3]лаборатор'!$C$3120</f>
        <v>А.09.05.009</v>
      </c>
      <c r="B66" s="28" t="str">
        <f>'[3]лаборатор'!$C$3116</f>
        <v>Определение конценитрации С-реактивного белка в сыворотке крови</v>
      </c>
      <c r="C66" s="29">
        <f>'[3]лаборатор'!$G$3169</f>
        <v>119.99647485967077</v>
      </c>
      <c r="D66" s="22">
        <v>1</v>
      </c>
      <c r="E66" s="29">
        <f t="shared" si="4"/>
        <v>119.99647485967077</v>
      </c>
      <c r="F66" s="17">
        <f>'[3]лаборатор'!$I$3126*D66</f>
        <v>43.3</v>
      </c>
      <c r="G66" s="17">
        <f>'[3]лаборатор'!$J$3126*D66</f>
        <v>13.08</v>
      </c>
      <c r="H66" s="17"/>
      <c r="I66" s="17">
        <f>'[3]лаборатор'!$L$3126*D66</f>
        <v>11.73647485967078</v>
      </c>
      <c r="J66" s="17">
        <f>'[3]лаборатор'!$M$3126*D66</f>
        <v>0</v>
      </c>
      <c r="K66" s="18">
        <f t="shared" si="0"/>
        <v>68.11647485967077</v>
      </c>
      <c r="L66" s="17">
        <f>'[3]лаборатор'!$O$3126*D66</f>
        <v>15.73</v>
      </c>
      <c r="M66" s="17">
        <f>'[3]лаборатор'!$P$3126*D66</f>
        <v>4.75</v>
      </c>
      <c r="N66" s="17">
        <f>'[3]лаборатор'!$Q$3126*D66</f>
        <v>21.19</v>
      </c>
      <c r="O66" s="19">
        <f t="shared" si="1"/>
        <v>41.67</v>
      </c>
      <c r="P66" s="20">
        <f t="shared" si="2"/>
        <v>109.78647485967078</v>
      </c>
      <c r="Q66" s="17">
        <f>'[3]лаборатор'!$T$3126*D66</f>
        <v>10.21</v>
      </c>
      <c r="R66" s="21">
        <f>Q66*R11</f>
        <v>2.0420000000000003</v>
      </c>
      <c r="S66" s="21">
        <f t="shared" si="3"/>
        <v>8.168000000000001</v>
      </c>
    </row>
    <row r="67" spans="1:19" s="2" customFormat="1" ht="18.75" customHeight="1">
      <c r="A67" s="64" t="str">
        <f>'[3]лаборатор'!$C$3186</f>
        <v>А.12.05.011</v>
      </c>
      <c r="B67" s="28" t="str">
        <f>'[3]лаборатор'!$C$3182</f>
        <v>Исследование железосвязывающей способности сыворотки</v>
      </c>
      <c r="C67" s="29">
        <f>'[3]лаборатор'!$G$3232</f>
        <v>249.9964748596708</v>
      </c>
      <c r="D67" s="22">
        <v>1</v>
      </c>
      <c r="E67" s="29">
        <f t="shared" si="4"/>
        <v>249.9964748596708</v>
      </c>
      <c r="F67" s="17">
        <f>'[3]лаборатор'!$I$3192*D67</f>
        <v>43.91</v>
      </c>
      <c r="G67" s="17">
        <f>'[3]лаборатор'!$J$3192*D67</f>
        <v>13.26</v>
      </c>
      <c r="H67" s="17"/>
      <c r="I67" s="17">
        <f>'[3]лаборатор'!$L$3192*D67</f>
        <v>11.73647485967078</v>
      </c>
      <c r="J67" s="17">
        <f>'[3]лаборатор'!$M$3192*D67</f>
        <v>99.15</v>
      </c>
      <c r="K67" s="18">
        <f t="shared" si="0"/>
        <v>168.0564748596708</v>
      </c>
      <c r="L67" s="17">
        <f>'[3]лаборатор'!$O$3192*D67</f>
        <v>15.95</v>
      </c>
      <c r="M67" s="17">
        <f>'[3]лаборатор'!$P$3192*D67</f>
        <v>4.82</v>
      </c>
      <c r="N67" s="17">
        <f>'[3]лаборатор'!$Q$3192*D67</f>
        <v>21.49</v>
      </c>
      <c r="O67" s="19">
        <f t="shared" si="1"/>
        <v>42.26</v>
      </c>
      <c r="P67" s="20">
        <f t="shared" si="2"/>
        <v>210.3164748596708</v>
      </c>
      <c r="Q67" s="17">
        <f>'[3]лаборатор'!$T$3192*D67</f>
        <v>39.68</v>
      </c>
      <c r="R67" s="21">
        <f>Q67*R11</f>
        <v>7.936</v>
      </c>
      <c r="S67" s="21">
        <f t="shared" si="3"/>
        <v>31.744</v>
      </c>
    </row>
    <row r="68" spans="1:19" s="2" customFormat="1" ht="15.75" customHeight="1">
      <c r="A68" s="64" t="str">
        <f>'[3]лаборатор'!$C$3249</f>
        <v>А.09.28.001</v>
      </c>
      <c r="B68" s="28" t="str">
        <f>'[3]лаборатор'!$C$3245</f>
        <v>Микроскопическое исследование осадка мочи</v>
      </c>
      <c r="C68" s="29">
        <f>'[3]лаборатор'!$G$3298</f>
        <v>99.99647485967077</v>
      </c>
      <c r="D68" s="22">
        <v>1</v>
      </c>
      <c r="E68" s="29">
        <f t="shared" si="4"/>
        <v>99.99647485967077</v>
      </c>
      <c r="F68" s="17">
        <f>'[3]лаборатор'!$I$3255*D68</f>
        <v>29.169999999999998</v>
      </c>
      <c r="G68" s="17">
        <f>'[3]лаборатор'!$J$3255*D68</f>
        <v>8.81</v>
      </c>
      <c r="H68" s="17"/>
      <c r="I68" s="17">
        <f>'[3]лаборатор'!$L$3255*D68</f>
        <v>11.73647485967078</v>
      </c>
      <c r="J68" s="17">
        <f>'[3]лаборатор'!$M$3255*D68</f>
        <v>2.63</v>
      </c>
      <c r="K68" s="18">
        <f t="shared" si="0"/>
        <v>52.34647485967078</v>
      </c>
      <c r="L68" s="17">
        <f>'[3]лаборатор'!$O$3255*D68</f>
        <v>10.6</v>
      </c>
      <c r="M68" s="17">
        <f>'[3]лаборатор'!$P$3255*D68</f>
        <v>3.2</v>
      </c>
      <c r="N68" s="17">
        <f>'[3]лаборатор'!$Q$3255*D68</f>
        <v>14.28</v>
      </c>
      <c r="O68" s="19">
        <f t="shared" si="1"/>
        <v>28.08</v>
      </c>
      <c r="P68" s="20">
        <f t="shared" si="2"/>
        <v>80.42647485967078</v>
      </c>
      <c r="Q68" s="17">
        <f>'[3]лаборатор'!$T$3255*D68</f>
        <v>19.57</v>
      </c>
      <c r="R68" s="21">
        <f>Q68*R11</f>
        <v>3.914</v>
      </c>
      <c r="S68" s="21">
        <f t="shared" si="3"/>
        <v>15.656</v>
      </c>
    </row>
    <row r="69" spans="1:19" s="2" customFormat="1" ht="15">
      <c r="A69" s="64" t="str">
        <f>'[3]лаборатор'!$C$3315</f>
        <v>В03.016.006</v>
      </c>
      <c r="B69" s="28" t="str">
        <f>'[3]лаборатор'!$C$3311</f>
        <v>Анализ мочи общий</v>
      </c>
      <c r="C69" s="29">
        <f>'[3]лаборатор'!$G$3362</f>
        <v>99.99647485967078</v>
      </c>
      <c r="D69" s="22">
        <v>1</v>
      </c>
      <c r="E69" s="29">
        <f t="shared" si="4"/>
        <v>99.99647485967078</v>
      </c>
      <c r="F69" s="17">
        <f>'[3]лаборатор'!$I$3321*D69</f>
        <v>28.87</v>
      </c>
      <c r="G69" s="17">
        <f>'[3]лаборатор'!$J$3321*D69</f>
        <v>8.72</v>
      </c>
      <c r="H69" s="17"/>
      <c r="I69" s="17">
        <f>'[3]лаборатор'!$L$3321*D69</f>
        <v>11.73647485967078</v>
      </c>
      <c r="J69" s="17">
        <f>'[3]лаборатор'!$M$3321*D69</f>
        <v>4.64</v>
      </c>
      <c r="K69" s="18">
        <f t="shared" si="0"/>
        <v>53.96647485967078</v>
      </c>
      <c r="L69" s="17">
        <f>'[3]лаборатор'!$O$3321*D69</f>
        <v>10.49</v>
      </c>
      <c r="M69" s="17">
        <f>'[3]лаборатор'!$P$3321*D69</f>
        <v>3.17</v>
      </c>
      <c r="N69" s="17">
        <f>'[3]лаборатор'!$Q$3321*D69</f>
        <v>14.13</v>
      </c>
      <c r="O69" s="19">
        <f t="shared" si="1"/>
        <v>27.79</v>
      </c>
      <c r="P69" s="20">
        <f t="shared" si="2"/>
        <v>81.75647485967079</v>
      </c>
      <c r="Q69" s="17">
        <f>'[3]лаборатор'!$T$3321*D69</f>
        <v>18.24</v>
      </c>
      <c r="R69" s="21">
        <f>Q69*R11</f>
        <v>3.6479999999999997</v>
      </c>
      <c r="S69" s="21">
        <f t="shared" si="3"/>
        <v>14.591999999999999</v>
      </c>
    </row>
    <row r="70" spans="1:19" s="2" customFormat="1" ht="15">
      <c r="A70" s="64" t="str">
        <f>'[3]лаборатор'!$C$3379</f>
        <v>А12.06.011</v>
      </c>
      <c r="B70" s="28" t="str">
        <f>'[3]лаборатор'!$C$3375</f>
        <v>Проведение реакции Вассермана (RW)</v>
      </c>
      <c r="C70" s="29">
        <f>'[3]лаборатор'!$G$3424</f>
        <v>109.99647485967077</v>
      </c>
      <c r="D70" s="22">
        <v>1</v>
      </c>
      <c r="E70" s="29">
        <f t="shared" si="4"/>
        <v>109.99647485967077</v>
      </c>
      <c r="F70" s="17">
        <f>'[3]лаборатор'!$I$3385*D70</f>
        <v>32.81</v>
      </c>
      <c r="G70" s="17">
        <f>'[3]лаборатор'!$J$3385*D70</f>
        <v>9.91</v>
      </c>
      <c r="H70" s="17"/>
      <c r="I70" s="17">
        <f>'[3]лаборатор'!$L$3385*D70</f>
        <v>11.73647485967078</v>
      </c>
      <c r="J70" s="17">
        <f>'[3]лаборатор'!$M$3385*D70</f>
        <v>2.89</v>
      </c>
      <c r="K70" s="18">
        <f t="shared" si="0"/>
        <v>57.34647485967078</v>
      </c>
      <c r="L70" s="17">
        <f>'[3]лаборатор'!$O$3385*D70</f>
        <v>11.92</v>
      </c>
      <c r="M70" s="17">
        <f>'[3]лаборатор'!$P$3385*D70</f>
        <v>3.6</v>
      </c>
      <c r="N70" s="17">
        <f>'[3]лаборатор'!$Q$3385*D70</f>
        <v>16.06</v>
      </c>
      <c r="O70" s="19">
        <f t="shared" si="1"/>
        <v>31.58</v>
      </c>
      <c r="P70" s="20">
        <f t="shared" si="2"/>
        <v>88.92647485967078</v>
      </c>
      <c r="Q70" s="17">
        <f>'[3]лаборатор'!$T$3385*D70</f>
        <v>21.07</v>
      </c>
      <c r="R70" s="21">
        <f>Q70*R11</f>
        <v>4.214</v>
      </c>
      <c r="S70" s="21">
        <f t="shared" si="3"/>
        <v>16.856</v>
      </c>
    </row>
    <row r="71" spans="1:19" s="2" customFormat="1" ht="18" customHeight="1">
      <c r="A71" s="64" t="str">
        <f>'[3]лаборатор'!$C$3441</f>
        <v>А09.20.001</v>
      </c>
      <c r="B71" s="28" t="str">
        <f>'[3]лаборатор'!$C$3437</f>
        <v>Микроскопическое исследование влагалищных мазков </v>
      </c>
      <c r="C71" s="29">
        <f>'[3]лаборатор'!$G$3487</f>
        <v>129.9964748596708</v>
      </c>
      <c r="D71" s="22">
        <v>1</v>
      </c>
      <c r="E71" s="29">
        <f t="shared" si="4"/>
        <v>129.9964748596708</v>
      </c>
      <c r="F71" s="17">
        <f>'[3]лаборатор'!$I$3447*D71</f>
        <v>33.11</v>
      </c>
      <c r="G71" s="17">
        <f>'[3]лаборатор'!$J$3447*D71</f>
        <v>10</v>
      </c>
      <c r="H71" s="17"/>
      <c r="I71" s="17">
        <f>'[3]лаборатор'!$L$3447*D71</f>
        <v>11.73647485967078</v>
      </c>
      <c r="J71" s="17">
        <f>'[3]лаборатор'!$M$3447*D71</f>
        <v>2.89</v>
      </c>
      <c r="K71" s="18">
        <f t="shared" si="0"/>
        <v>57.73647485967078</v>
      </c>
      <c r="L71" s="17">
        <f>'[3]лаборатор'!$O$3447*D71</f>
        <v>12.03</v>
      </c>
      <c r="M71" s="17">
        <f>'[3]лаборатор'!$P$3447*D71</f>
        <v>3.63</v>
      </c>
      <c r="N71" s="17">
        <f>'[3]лаборатор'!$Q$3447*D71</f>
        <v>16.21</v>
      </c>
      <c r="O71" s="19">
        <f t="shared" si="1"/>
        <v>31.87</v>
      </c>
      <c r="P71" s="20">
        <f t="shared" si="2"/>
        <v>89.60647485967078</v>
      </c>
      <c r="Q71" s="17">
        <f>'[3]лаборатор'!$T$3447*D71</f>
        <v>40.39</v>
      </c>
      <c r="R71" s="21">
        <f>Q71*R11</f>
        <v>8.078000000000001</v>
      </c>
      <c r="S71" s="21">
        <f t="shared" si="3"/>
        <v>32.312</v>
      </c>
    </row>
    <row r="72" spans="1:19" s="2" customFormat="1" ht="19.5" customHeight="1">
      <c r="A72" s="64" t="str">
        <f>'[3]лаборатор'!$C$3505</f>
        <v>А.09.05.029</v>
      </c>
      <c r="B72" s="28" t="str">
        <f>'[3]лаборатор'!$C$3501</f>
        <v>Исследование уровня фосфолипидов в крови</v>
      </c>
      <c r="C72" s="29">
        <f>'[3]лаборатор'!$G$3551</f>
        <v>249.9964748596708</v>
      </c>
      <c r="D72" s="22">
        <v>1</v>
      </c>
      <c r="E72" s="29">
        <f t="shared" si="4"/>
        <v>249.9964748596708</v>
      </c>
      <c r="F72" s="17">
        <f>'[3]лаборатор'!$I$3511*D72</f>
        <v>37.89</v>
      </c>
      <c r="G72" s="17">
        <f>'[3]лаборатор'!$J$3511*D72</f>
        <v>11.44</v>
      </c>
      <c r="H72" s="17"/>
      <c r="I72" s="17">
        <f>'[3]лаборатор'!$L$3511*D72</f>
        <v>11.73647485967078</v>
      </c>
      <c r="J72" s="17">
        <f>'[3]лаборатор'!$M$3511*D72</f>
        <v>85.93</v>
      </c>
      <c r="K72" s="18">
        <f t="shared" si="0"/>
        <v>146.9964748596708</v>
      </c>
      <c r="L72" s="17">
        <f>'[3]лаборатор'!$O$3511*D72</f>
        <v>13.77</v>
      </c>
      <c r="M72" s="17">
        <f>'[3]лаборатор'!$P$3511*D72</f>
        <v>4.16</v>
      </c>
      <c r="N72" s="17">
        <f>'[3]лаборатор'!$Q$3511*D72</f>
        <v>18.55</v>
      </c>
      <c r="O72" s="19">
        <f t="shared" si="1"/>
        <v>36.480000000000004</v>
      </c>
      <c r="P72" s="20">
        <f t="shared" si="2"/>
        <v>183.47647485967082</v>
      </c>
      <c r="Q72" s="17">
        <f>'[3]лаборатор'!$T$3511*D72</f>
        <v>66.52</v>
      </c>
      <c r="R72" s="21">
        <f>Q72*R11</f>
        <v>13.304</v>
      </c>
      <c r="S72" s="21">
        <f t="shared" si="3"/>
        <v>53.215999999999994</v>
      </c>
    </row>
    <row r="73" spans="1:19" s="2" customFormat="1" ht="20.25" customHeight="1">
      <c r="A73" s="64" t="str">
        <f>'[3]лаборатор'!$C$3569</f>
        <v>А.09.21.007</v>
      </c>
      <c r="B73" s="28" t="str">
        <f>'[3]лаборатор'!$C$3565</f>
        <v>Забор и микроскопическое исследование эякулята</v>
      </c>
      <c r="C73" s="29">
        <f>'[3]лаборатор'!$G$3614</f>
        <v>199.99647485967077</v>
      </c>
      <c r="D73" s="22">
        <v>1</v>
      </c>
      <c r="E73" s="29">
        <f t="shared" si="4"/>
        <v>199.99647485967077</v>
      </c>
      <c r="F73" s="17">
        <f>'[3]лаборатор'!$I$3575*D73</f>
        <v>52.06</v>
      </c>
      <c r="G73" s="17">
        <f>'[3]лаборатор'!$J$3575*D73</f>
        <v>15.72</v>
      </c>
      <c r="H73" s="17"/>
      <c r="I73" s="17">
        <f>'[3]лаборатор'!$L$3575*D73</f>
        <v>11.73647485967078</v>
      </c>
      <c r="J73" s="17">
        <f>'[3]лаборатор'!$M$3575*D73</f>
        <v>4.6</v>
      </c>
      <c r="K73" s="18">
        <f t="shared" si="0"/>
        <v>84.11647485967077</v>
      </c>
      <c r="L73" s="17">
        <f>'[3]лаборатор'!$O$3575*D73</f>
        <v>18.91</v>
      </c>
      <c r="M73" s="17">
        <f>'[3]лаборатор'!$P$3575*D73</f>
        <v>5.71</v>
      </c>
      <c r="N73" s="17">
        <f>'[3]лаборатор'!$Q$3575*D73</f>
        <v>25.48</v>
      </c>
      <c r="O73" s="19">
        <f t="shared" si="1"/>
        <v>50.1</v>
      </c>
      <c r="P73" s="20">
        <f t="shared" si="2"/>
        <v>134.21647485967077</v>
      </c>
      <c r="Q73" s="17">
        <f>'[3]лаборатор'!$T$3575*D73</f>
        <v>65.78</v>
      </c>
      <c r="R73" s="21">
        <f>Q73*R11</f>
        <v>13.156</v>
      </c>
      <c r="S73" s="21">
        <f t="shared" si="3"/>
        <v>52.624</v>
      </c>
    </row>
    <row r="74" spans="1:19" s="2" customFormat="1" ht="20.25" customHeight="1">
      <c r="A74" s="64" t="str">
        <f>'[3]лаборатор'!$C$3632</f>
        <v>А.12.06.030</v>
      </c>
      <c r="B74" s="28" t="str">
        <f>'[3]лаборатор'!$C$3628</f>
        <v>Исследование антител к фосфолипидам в крови</v>
      </c>
      <c r="C74" s="29">
        <f>'[3]лаборатор'!$G$3678</f>
        <v>189.99647485967077</v>
      </c>
      <c r="D74" s="22">
        <v>1</v>
      </c>
      <c r="E74" s="29">
        <f t="shared" si="4"/>
        <v>189.99647485967077</v>
      </c>
      <c r="F74" s="17">
        <f>'[3]лаборатор'!$I$3638*D74</f>
        <v>52.06</v>
      </c>
      <c r="G74" s="17">
        <f>'[3]лаборатор'!$J$3638*D74</f>
        <v>15.72</v>
      </c>
      <c r="H74" s="17"/>
      <c r="I74" s="17">
        <f>'[3]лаборатор'!$L$3638*D74</f>
        <v>11.73647485967078</v>
      </c>
      <c r="J74" s="17">
        <f>'[3]лаборатор'!$M$3638*D74</f>
        <v>2.69</v>
      </c>
      <c r="K74" s="18">
        <f t="shared" si="0"/>
        <v>82.20647485967078</v>
      </c>
      <c r="L74" s="17">
        <f>'[3]лаборатор'!$O$3638*D74</f>
        <v>18.91</v>
      </c>
      <c r="M74" s="17">
        <f>'[3]лаборатор'!$P$3638*D74</f>
        <v>5.71</v>
      </c>
      <c r="N74" s="17">
        <f>'[3]лаборатор'!$Q$3638*D74</f>
        <v>25.48</v>
      </c>
      <c r="O74" s="19">
        <f t="shared" si="1"/>
        <v>50.1</v>
      </c>
      <c r="P74" s="20">
        <f t="shared" si="2"/>
        <v>132.30647485967077</v>
      </c>
      <c r="Q74" s="17">
        <f>'[3]лаборатор'!$T$3638*D74</f>
        <v>57.69</v>
      </c>
      <c r="R74" s="21">
        <f>Q74*R11</f>
        <v>11.538</v>
      </c>
      <c r="S74" s="21">
        <f t="shared" si="3"/>
        <v>46.152</v>
      </c>
    </row>
    <row r="75" spans="1:19" s="2" customFormat="1" ht="19.5" customHeight="1">
      <c r="A75" s="64" t="str">
        <f>'[3]лаборатор'!$C$3696</f>
        <v>А.09.30.008</v>
      </c>
      <c r="B75" s="28" t="str">
        <f>'[3]лаборатор'!$C$3692</f>
        <v>Исследование уровня хорионического гонадотропина в амниотической жидкости</v>
      </c>
      <c r="C75" s="29">
        <f>'[3]лаборатор'!$G$3742</f>
        <v>119.99647485967077</v>
      </c>
      <c r="D75" s="22">
        <v>1</v>
      </c>
      <c r="E75" s="29">
        <f t="shared" si="4"/>
        <v>119.99647485967077</v>
      </c>
      <c r="F75" s="17">
        <f>'[3]лаборатор'!$I$3702*D75</f>
        <v>37.63</v>
      </c>
      <c r="G75" s="17">
        <f>'[3]лаборатор'!$J$3702*D75</f>
        <v>11.36</v>
      </c>
      <c r="H75" s="17"/>
      <c r="I75" s="17">
        <f>'[3]лаборатор'!$L$3702*D75</f>
        <v>11.73647485967078</v>
      </c>
      <c r="J75" s="17">
        <f>'[3]лаборатор'!$M$3702*D75</f>
        <v>3.84</v>
      </c>
      <c r="K75" s="18">
        <f t="shared" si="0"/>
        <v>64.56647485967078</v>
      </c>
      <c r="L75" s="17">
        <f>'[3]лаборатор'!$O$3702*D75</f>
        <v>13.67</v>
      </c>
      <c r="M75" s="17">
        <f>'[3]лаборатор'!$P$3702*D75</f>
        <v>4.13</v>
      </c>
      <c r="N75" s="17">
        <f>'[3]лаборатор'!$Q$3702*D75</f>
        <v>18.42</v>
      </c>
      <c r="O75" s="19">
        <f t="shared" si="1"/>
        <v>36.22</v>
      </c>
      <c r="P75" s="20">
        <f t="shared" si="2"/>
        <v>100.78647485967078</v>
      </c>
      <c r="Q75" s="17">
        <f>'[3]лаборатор'!$T$3702*D75</f>
        <v>19.21</v>
      </c>
      <c r="R75" s="21">
        <f>Q75*R11</f>
        <v>3.8420000000000005</v>
      </c>
      <c r="S75" s="21">
        <f t="shared" si="3"/>
        <v>15.368</v>
      </c>
    </row>
    <row r="76" spans="1:19" s="2" customFormat="1" ht="20.25" customHeight="1">
      <c r="A76" s="64" t="str">
        <f>'[3]лаборатор'!$C$3759</f>
        <v>А.09.05.149</v>
      </c>
      <c r="B76" s="28" t="str">
        <f>'[3]лаборатор'!$C$3755</f>
        <v>Исследование уровня дегидроэпиандростерона сульфата в крови </v>
      </c>
      <c r="C76" s="29">
        <f>'[3]лаборатор'!$G$3805</f>
        <v>139.9964748596708</v>
      </c>
      <c r="D76" s="22">
        <v>1</v>
      </c>
      <c r="E76" s="29">
        <f t="shared" si="4"/>
        <v>139.9964748596708</v>
      </c>
      <c r="F76" s="17">
        <f>'[3]лаборатор'!$I$3765*D76</f>
        <v>28.87</v>
      </c>
      <c r="G76" s="17">
        <f>'[3]лаборатор'!$J$3765*D76</f>
        <v>8.72</v>
      </c>
      <c r="H76" s="17"/>
      <c r="I76" s="17">
        <f>'[3]лаборатор'!$L$3765*D76</f>
        <v>11.73647485967078</v>
      </c>
      <c r="J76" s="17">
        <f>'[3]лаборатор'!$M$3765*D76</f>
        <v>3.07</v>
      </c>
      <c r="K76" s="18">
        <f t="shared" si="0"/>
        <v>52.39647485967078</v>
      </c>
      <c r="L76" s="17">
        <f>'[3]лаборатор'!$O$3765*D76</f>
        <v>10.49</v>
      </c>
      <c r="M76" s="17">
        <f>'[3]лаборатор'!$P$3765*D76</f>
        <v>3.17</v>
      </c>
      <c r="N76" s="17">
        <f>'[3]лаборатор'!$Q$3765*D76</f>
        <v>14.13</v>
      </c>
      <c r="O76" s="19">
        <f t="shared" si="1"/>
        <v>27.79</v>
      </c>
      <c r="P76" s="20">
        <f t="shared" si="2"/>
        <v>80.18647485967078</v>
      </c>
      <c r="Q76" s="17">
        <f>'[3]лаборатор'!$T$3765*D76</f>
        <v>59.81</v>
      </c>
      <c r="R76" s="21">
        <f>Q76*R11</f>
        <v>11.962000000000002</v>
      </c>
      <c r="S76" s="21">
        <f t="shared" si="3"/>
        <v>47.848</v>
      </c>
    </row>
    <row r="77" spans="1:19" s="2" customFormat="1" ht="21" customHeight="1">
      <c r="A77" s="64" t="str">
        <f>'[3]лаборатор'!$C$3821</f>
        <v>А08.20.012</v>
      </c>
      <c r="B77" s="28" t="str">
        <f>'[3]лаборатор'!$C$3817</f>
        <v>Цитологическое исследование препарата тканей влагалища</v>
      </c>
      <c r="C77" s="29">
        <f>'[3]лаборатор'!$G$3866</f>
        <v>69.99647485967078</v>
      </c>
      <c r="D77" s="22">
        <v>1</v>
      </c>
      <c r="E77" s="29">
        <f>C77*D77</f>
        <v>69.99647485967078</v>
      </c>
      <c r="F77" s="17">
        <f>'[3]лаборатор'!$I$3827*D77</f>
        <v>12.57</v>
      </c>
      <c r="G77" s="17">
        <f>'[3]лаборатор'!$J$3827*D77</f>
        <v>3.8</v>
      </c>
      <c r="H77" s="17"/>
      <c r="I77" s="17">
        <f>'[3]лаборатор'!$L$3827*D77</f>
        <v>11.73647485967078</v>
      </c>
      <c r="J77" s="17">
        <f>'[3]лаборатор'!$M$3827*D77</f>
        <v>1.12</v>
      </c>
      <c r="K77" s="18">
        <f>F77+G77+I77+H77+J77</f>
        <v>29.226474859670784</v>
      </c>
      <c r="L77" s="17">
        <f>'[3]лаборатор'!$O$3827*D77</f>
        <v>4.57</v>
      </c>
      <c r="M77" s="17">
        <f>'[3]лаборатор'!$P$3827*D77</f>
        <v>1.38</v>
      </c>
      <c r="N77" s="17">
        <f>'[3]лаборатор'!$Q$3827*D77</f>
        <v>6.15</v>
      </c>
      <c r="O77" s="19">
        <f>L77+M77+N77</f>
        <v>12.100000000000001</v>
      </c>
      <c r="P77" s="20">
        <f>O77+K77</f>
        <v>41.32647485967078</v>
      </c>
      <c r="Q77" s="17">
        <f>'[3]лаборатор'!$T$3827*D77</f>
        <v>28.67</v>
      </c>
      <c r="R77" s="21">
        <f>Q77*R11</f>
        <v>5.734000000000001</v>
      </c>
      <c r="S77" s="21">
        <f>Q77-R77</f>
        <v>22.936</v>
      </c>
    </row>
    <row r="78" spans="1:19" s="2" customFormat="1" ht="21" customHeight="1">
      <c r="A78" s="73" t="s">
        <v>18</v>
      </c>
      <c r="B78" s="74"/>
      <c r="C78" s="75"/>
      <c r="D78" s="67"/>
      <c r="E78" s="29"/>
      <c r="F78" s="17"/>
      <c r="G78" s="17"/>
      <c r="H78" s="17"/>
      <c r="I78" s="17"/>
      <c r="J78" s="17"/>
      <c r="K78" s="18"/>
      <c r="L78" s="17"/>
      <c r="M78" s="17"/>
      <c r="N78" s="17"/>
      <c r="O78" s="19"/>
      <c r="P78" s="20"/>
      <c r="Q78" s="17"/>
      <c r="R78" s="21"/>
      <c r="S78" s="21"/>
    </row>
    <row r="79" spans="1:19" s="2" customFormat="1" ht="48.75" customHeight="1">
      <c r="A79" s="64" t="str">
        <f>'[3]койко-день'!$C$103</f>
        <v>В01.001.007</v>
      </c>
      <c r="B79" s="28" t="str">
        <f>'[3]койко-день'!$C$100</f>
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</v>
      </c>
      <c r="C79" s="29">
        <f>'[3]койко-день'!$G$183</f>
        <v>3300</v>
      </c>
      <c r="D79" s="30">
        <v>1</v>
      </c>
      <c r="E79" s="29">
        <f aca="true" t="shared" si="5" ref="E79:E96">C79*D79</f>
        <v>3300</v>
      </c>
      <c r="F79" s="17">
        <f>'[3]койко-день'!$J$109*D79</f>
        <v>1186.1200000000001</v>
      </c>
      <c r="G79" s="17">
        <f>'[3]койко-день'!$K$109*D79</f>
        <v>358.21</v>
      </c>
      <c r="H79" s="17">
        <f>'[3]койко-день'!$L$109*D79</f>
        <v>136.11000000000004</v>
      </c>
      <c r="I79" s="17">
        <f>'[3]койко-день'!$M$109*D79</f>
        <v>457.79</v>
      </c>
      <c r="J79" s="17">
        <f>'[3]койко-день'!$N$109*D79</f>
        <v>5.05</v>
      </c>
      <c r="K79" s="18">
        <f aca="true" t="shared" si="6" ref="K79:K155">F79+G79+I79+H79+J79</f>
        <v>2143.28</v>
      </c>
      <c r="L79" s="17">
        <f>'[3]койко-день'!$P$109*D79</f>
        <v>431.35</v>
      </c>
      <c r="M79" s="17">
        <f>'[3]койко-день'!$Q$109*D79</f>
        <v>130.27</v>
      </c>
      <c r="N79" s="17">
        <f>'[3]койко-день'!$R$109*D79</f>
        <v>581.13</v>
      </c>
      <c r="O79" s="19">
        <f aca="true" t="shared" si="7" ref="O79:O96">L79+M79+N79</f>
        <v>1142.75</v>
      </c>
      <c r="P79" s="20">
        <f aca="true" t="shared" si="8" ref="P79:P96">O79+K79</f>
        <v>3286.03</v>
      </c>
      <c r="Q79" s="17">
        <f>'[3]койко-день'!$U$109*D79</f>
        <v>13.97</v>
      </c>
      <c r="R79" s="21">
        <f>Q79*R11</f>
        <v>2.7940000000000005</v>
      </c>
      <c r="S79" s="21">
        <f aca="true" t="shared" si="9" ref="S79:S96">Q79-R79</f>
        <v>11.176</v>
      </c>
    </row>
    <row r="80" spans="1:19" s="2" customFormat="1" ht="49.5" customHeight="1">
      <c r="A80" s="64" t="str">
        <f>'[3]койко-день'!$C$567</f>
        <v>В01.001.007</v>
      </c>
      <c r="B80" s="28" t="str">
        <f>'[3]койко-день'!$C$565</f>
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1койко-день (общая палата)</v>
      </c>
      <c r="C80" s="29">
        <f>'[3]койко-день'!$G$643</f>
        <v>1450.0000000000002</v>
      </c>
      <c r="D80" s="30">
        <v>1</v>
      </c>
      <c r="E80" s="29">
        <f t="shared" si="5"/>
        <v>1450.0000000000002</v>
      </c>
      <c r="F80" s="17">
        <f>'[3]койко-день'!$J$573*D80</f>
        <v>283.89</v>
      </c>
      <c r="G80" s="17">
        <f>'[3]койко-день'!$K$573*D80</f>
        <v>85.73</v>
      </c>
      <c r="H80" s="17">
        <f>'[3]койко-день'!$L$573*D80</f>
        <v>136.11000000000004</v>
      </c>
      <c r="I80" s="17">
        <f>'[3]койко-день'!$M$573*D80</f>
        <v>0</v>
      </c>
      <c r="J80" s="17">
        <f>'[3]койко-день'!$N$573*D80</f>
        <v>2.1</v>
      </c>
      <c r="K80" s="18">
        <f>F80+G80+I80+H80+J80</f>
        <v>507.83000000000004</v>
      </c>
      <c r="L80" s="17">
        <f>'[3]койко-день'!$P$573*D80</f>
        <v>169.95</v>
      </c>
      <c r="M80" s="17">
        <f>'[3]койко-день'!$Q$573*D80</f>
        <v>51.32</v>
      </c>
      <c r="N80" s="17">
        <f>'[3]койко-день'!$R$573*D80</f>
        <v>228.97</v>
      </c>
      <c r="O80" s="19">
        <f>L80+M80+N80</f>
        <v>450.24</v>
      </c>
      <c r="P80" s="20">
        <f>O80+K80</f>
        <v>958.07</v>
      </c>
      <c r="Q80" s="17">
        <f>'[3]койко-день'!$U$573*D80</f>
        <v>34.14</v>
      </c>
      <c r="R80" s="21" t="e">
        <f>Q80*#REF!</f>
        <v>#REF!</v>
      </c>
      <c r="S80" s="21" t="e">
        <f>Q80-R80</f>
        <v>#REF!</v>
      </c>
    </row>
    <row r="81" spans="1:19" s="2" customFormat="1" ht="36.75" customHeight="1">
      <c r="A81" s="64" t="str">
        <f>'[3]койко-день'!$C$660</f>
        <v>В01.001.007</v>
      </c>
      <c r="B81" s="28" t="str">
        <f>'[3]койко-день'!$C$658</f>
        <v>Ежедневный осмотр врачом-акушером-гинекологом с наблюдением и уходом среднего и младшего персонала в акушерском отделении патологии беременности </v>
      </c>
      <c r="C81" s="29">
        <f>'[3]койко-день'!$G$733</f>
        <v>600</v>
      </c>
      <c r="D81" s="30">
        <v>1</v>
      </c>
      <c r="E81" s="29">
        <f t="shared" si="5"/>
        <v>600</v>
      </c>
      <c r="F81" s="17">
        <f>'[3]койко-день'!$J$666*D81</f>
        <v>162.35</v>
      </c>
      <c r="G81" s="17">
        <f>'[3]койко-день'!$K$666*D81</f>
        <v>49.03</v>
      </c>
      <c r="H81" s="17">
        <f>'[3]койко-день'!$L$666*D81</f>
        <v>136.11000000000004</v>
      </c>
      <c r="I81" s="17">
        <f>'[3]койко-день'!$M$666*D81</f>
        <v>0</v>
      </c>
      <c r="J81" s="17">
        <f>'[3]койко-день'!$N$666*D81</f>
        <v>1.91</v>
      </c>
      <c r="K81" s="18">
        <f>F81+G81+I81+H81+J81</f>
        <v>349.40000000000003</v>
      </c>
      <c r="L81" s="17">
        <f>'[3]койко-день'!$P$666*D81</f>
        <v>84.98</v>
      </c>
      <c r="M81" s="17">
        <f>'[3]койко-день'!$Q$666*D81</f>
        <v>25.66</v>
      </c>
      <c r="N81" s="17">
        <f>'[3]койко-день'!$R$666*D81</f>
        <v>114.48</v>
      </c>
      <c r="O81" s="19">
        <f>L81+M81+N81</f>
        <v>225.12</v>
      </c>
      <c r="P81" s="20">
        <f>O81+K81</f>
        <v>574.52</v>
      </c>
      <c r="Q81" s="17">
        <f>'[3]койко-день'!$U$666*D81</f>
        <v>25.48</v>
      </c>
      <c r="R81" s="21" t="e">
        <f>Q81*#REF!</f>
        <v>#REF!</v>
      </c>
      <c r="S81" s="21" t="e">
        <f>Q81-R81</f>
        <v>#REF!</v>
      </c>
    </row>
    <row r="82" spans="1:19" s="2" customFormat="1" ht="31.5" customHeight="1">
      <c r="A82" s="64" t="str">
        <f>'[3]койко-день'!$C$856</f>
        <v>В01.001.007</v>
      </c>
      <c r="B82" s="28" t="str">
        <f>'[3]койко-день'!$C$854</f>
        <v>Обеспечение комфортности пребывания за 1 койко-день в палатах акушерского отделения</v>
      </c>
      <c r="C82" s="29">
        <f>'[3]койко-день'!$G$929</f>
        <v>1500</v>
      </c>
      <c r="D82" s="30">
        <v>1</v>
      </c>
      <c r="E82" s="29">
        <f t="shared" si="5"/>
        <v>1500</v>
      </c>
      <c r="F82" s="17">
        <f>'[3]койко-день'!$J$862*D82</f>
        <v>0</v>
      </c>
      <c r="G82" s="17">
        <f>'[3]койко-день'!$K$862*D82</f>
        <v>0</v>
      </c>
      <c r="H82" s="17">
        <f>'[3]койко-день'!$L$862*D82</f>
        <v>0</v>
      </c>
      <c r="I82" s="17">
        <f>'[3]койко-день'!$M$862*D82</f>
        <v>0</v>
      </c>
      <c r="J82" s="17">
        <f>'[3]койко-день'!$N$862*D82</f>
        <v>0</v>
      </c>
      <c r="K82" s="18">
        <f>F82+G82+I82+H82+J82</f>
        <v>0</v>
      </c>
      <c r="L82" s="17">
        <f>'[3]койко-день'!$P$862*D82</f>
        <v>0</v>
      </c>
      <c r="M82" s="17">
        <f>'[3]койко-день'!$Q$862*D82</f>
        <v>0</v>
      </c>
      <c r="N82" s="17">
        <f>'[3]койко-день'!$R$862*D82</f>
        <v>581.13</v>
      </c>
      <c r="O82" s="19">
        <f>L82+M82+N82</f>
        <v>581.13</v>
      </c>
      <c r="P82" s="20">
        <f>O82+K82</f>
        <v>581.13</v>
      </c>
      <c r="Q82" s="17">
        <f>'[3]койко-день'!$U$862*D82</f>
        <v>918.87</v>
      </c>
      <c r="R82" s="21" t="e">
        <f>Q82*#REF!</f>
        <v>#REF!</v>
      </c>
      <c r="S82" s="21" t="e">
        <f>Q82-R82</f>
        <v>#REF!</v>
      </c>
    </row>
    <row r="83" spans="1:19" s="2" customFormat="1" ht="22.5" customHeight="1">
      <c r="A83" s="64" t="str">
        <f>'[3]койко-день'!$C$202</f>
        <v>В01.001.001</v>
      </c>
      <c r="B83" s="28" t="str">
        <f>'[3]койко-день'!$C$199</f>
        <v>Прием (осмотр, консультация) заведующим отделения </v>
      </c>
      <c r="C83" s="29">
        <f>'[3]койко-день'!$G$250</f>
        <v>500</v>
      </c>
      <c r="D83" s="30">
        <v>1</v>
      </c>
      <c r="E83" s="29">
        <f t="shared" si="5"/>
        <v>500</v>
      </c>
      <c r="F83" s="17">
        <f>'[3]койко-день'!$J$208*D83</f>
        <v>103.7</v>
      </c>
      <c r="G83" s="17">
        <f>'[3]койко-день'!$K$208*D83</f>
        <v>31.32</v>
      </c>
      <c r="H83" s="17">
        <f>'[3]койко-день'!$L$208*D83</f>
        <v>0</v>
      </c>
      <c r="I83" s="17">
        <f>'[3]койко-день'!$M$208*D83</f>
        <v>30.470000000000002</v>
      </c>
      <c r="J83" s="17">
        <f>'[3]койко-день'!$N$208*D83</f>
        <v>0.87</v>
      </c>
      <c r="K83" s="18">
        <f t="shared" si="6"/>
        <v>166.36</v>
      </c>
      <c r="L83" s="17">
        <f>'[3]койко-день'!$P$208*D83</f>
        <v>37.82</v>
      </c>
      <c r="M83" s="17">
        <f>'[3]койко-день'!$Q$208*D83</f>
        <v>11.42</v>
      </c>
      <c r="N83" s="17">
        <f>'[3]койко-день'!$R$208*D83</f>
        <v>50.96</v>
      </c>
      <c r="O83" s="19">
        <f t="shared" si="7"/>
        <v>100.2</v>
      </c>
      <c r="P83" s="20">
        <f t="shared" si="8"/>
        <v>266.56</v>
      </c>
      <c r="Q83" s="17">
        <f>'[3]койко-день'!$U$208*D83</f>
        <v>233.44</v>
      </c>
      <c r="R83" s="21">
        <f>Q83*R11</f>
        <v>46.688</v>
      </c>
      <c r="S83" s="21">
        <f t="shared" si="9"/>
        <v>186.752</v>
      </c>
    </row>
    <row r="84" spans="1:19" s="2" customFormat="1" ht="21.75" customHeight="1">
      <c r="A84" s="64" t="str">
        <f>'[3]койко-день'!$C$265</f>
        <v>В01.001.001</v>
      </c>
      <c r="B84" s="28" t="str">
        <f>'[3]койко-день'!$C$263</f>
        <v>Прием (осмотр, консультация) заведующим отделения беременной</v>
      </c>
      <c r="C84" s="29">
        <f>'[3]койко-день'!$G$316</f>
        <v>650</v>
      </c>
      <c r="D84" s="30">
        <v>1</v>
      </c>
      <c r="E84" s="29">
        <f t="shared" si="5"/>
        <v>650</v>
      </c>
      <c r="F84" s="17">
        <f>'[3]койко-день'!$J$271*D84</f>
        <v>135.7</v>
      </c>
      <c r="G84" s="17">
        <f>'[3]койко-день'!$K$271*D84</f>
        <v>40.98</v>
      </c>
      <c r="H84" s="17">
        <f>'[3]койко-день'!$L$271*D84</f>
        <v>0</v>
      </c>
      <c r="I84" s="17">
        <f>'[3]койко-день'!$M$271*D84</f>
        <v>30.470000000000002</v>
      </c>
      <c r="J84" s="17">
        <f>'[3]койко-день'!$N$271*D84</f>
        <v>1.04</v>
      </c>
      <c r="K84" s="18">
        <f t="shared" si="6"/>
        <v>208.18999999999997</v>
      </c>
      <c r="L84" s="17">
        <f>'[3]койко-день'!$P$271*D84</f>
        <v>45.39</v>
      </c>
      <c r="M84" s="17">
        <f>'[3]койко-день'!$Q$271*D84</f>
        <v>13.71</v>
      </c>
      <c r="N84" s="17">
        <f>'[3]койко-день'!$R$271*D84</f>
        <v>61.15</v>
      </c>
      <c r="O84" s="19">
        <f t="shared" si="7"/>
        <v>120.25</v>
      </c>
      <c r="P84" s="20">
        <f t="shared" si="8"/>
        <v>328.43999999999994</v>
      </c>
      <c r="Q84" s="17">
        <f>'[3]койко-день'!$U$271*D84</f>
        <v>321.56</v>
      </c>
      <c r="R84" s="21">
        <f>Q84*R11</f>
        <v>64.312</v>
      </c>
      <c r="S84" s="21">
        <f t="shared" si="9"/>
        <v>257.248</v>
      </c>
    </row>
    <row r="85" spans="1:19" s="2" customFormat="1" ht="24" customHeight="1">
      <c r="A85" s="64" t="str">
        <f>'[3]койко-день'!$C$368</f>
        <v>В01.001.001</v>
      </c>
      <c r="B85" s="28" t="str">
        <f>'[3]койко-день'!$C$365</f>
        <v>Прием (осмотр, консультация) врача-акушера-гинеколога первичный</v>
      </c>
      <c r="C85" s="29">
        <f>'[3]койко-день'!$G$420</f>
        <v>350</v>
      </c>
      <c r="D85" s="30">
        <v>1</v>
      </c>
      <c r="E85" s="29">
        <f t="shared" si="5"/>
        <v>350</v>
      </c>
      <c r="F85" s="17">
        <f>'[3]койко-день'!$J$374*D85</f>
        <v>72.12</v>
      </c>
      <c r="G85" s="17">
        <f>'[3]койко-день'!$K$374*D85</f>
        <v>21.78</v>
      </c>
      <c r="H85" s="17">
        <f>'[3]койко-день'!$L$374*D85</f>
        <v>0</v>
      </c>
      <c r="I85" s="17">
        <f>'[3]койко-день'!$M$374*D85</f>
        <v>30.470000000000002</v>
      </c>
      <c r="J85" s="17">
        <f>'[3]койко-день'!$N$374*D85</f>
        <v>0.7</v>
      </c>
      <c r="K85" s="18">
        <f t="shared" si="6"/>
        <v>125.07000000000001</v>
      </c>
      <c r="L85" s="17">
        <f>'[3]койко-день'!$P$374*D85</f>
        <v>26.31</v>
      </c>
      <c r="M85" s="17">
        <f>'[3]койко-день'!$Q$374*D85</f>
        <v>7.95</v>
      </c>
      <c r="N85" s="17">
        <f>'[3]койко-день'!$R$374*D85</f>
        <v>35.44</v>
      </c>
      <c r="O85" s="19">
        <f t="shared" si="7"/>
        <v>69.69999999999999</v>
      </c>
      <c r="P85" s="20">
        <f t="shared" si="8"/>
        <v>194.76999999999998</v>
      </c>
      <c r="Q85" s="17">
        <f>'[3]койко-день'!$U$374*D85</f>
        <v>155.23</v>
      </c>
      <c r="R85" s="21">
        <f>Q85*R11</f>
        <v>31.046</v>
      </c>
      <c r="S85" s="21">
        <f t="shared" si="9"/>
        <v>124.184</v>
      </c>
    </row>
    <row r="86" spans="1:19" s="35" customFormat="1" ht="27.75" customHeight="1">
      <c r="A86" s="64" t="str">
        <f>'[3]акуш'!$C$14</f>
        <v>В01.001.008</v>
      </c>
      <c r="B86" s="36" t="str">
        <f>'[3]акуш'!$C$10</f>
        <v>Ведение физиологических родов врачом акушером-гинекологом</v>
      </c>
      <c r="C86" s="37">
        <f>'[4]акуш'!$G$64</f>
        <v>15999.999861904762</v>
      </c>
      <c r="D86" s="38">
        <v>1</v>
      </c>
      <c r="E86" s="37">
        <f t="shared" si="5"/>
        <v>15999.999861904762</v>
      </c>
      <c r="F86" s="39">
        <f>'[3]акуш'!$I$20*D86</f>
        <v>3506.74</v>
      </c>
      <c r="G86" s="39">
        <f>'[3]акуш'!$J$20*D86</f>
        <v>1059.04</v>
      </c>
      <c r="H86" s="39"/>
      <c r="I86" s="39">
        <f>'[3]акуш'!$L$20*D86</f>
        <v>2161.519861904762</v>
      </c>
      <c r="J86" s="39">
        <f>'[3]акуш'!$M$20*D86</f>
        <v>163.23</v>
      </c>
      <c r="K86" s="31">
        <f t="shared" si="6"/>
        <v>6890.529861904761</v>
      </c>
      <c r="L86" s="39">
        <f>'[3]акуш'!$O$20*D86</f>
        <v>1172.84</v>
      </c>
      <c r="M86" s="39">
        <f>'[3]акуш'!$P$20*D86</f>
        <v>354.2</v>
      </c>
      <c r="N86" s="39">
        <f>'[3]акуш'!$Q$20*D86</f>
        <v>1580.1</v>
      </c>
      <c r="O86" s="32">
        <f t="shared" si="7"/>
        <v>3107.14</v>
      </c>
      <c r="P86" s="33">
        <f t="shared" si="8"/>
        <v>9997.66986190476</v>
      </c>
      <c r="Q86" s="17">
        <f>'[3]акуш'!$T$20*D86</f>
        <v>2002.33</v>
      </c>
      <c r="R86" s="34" t="e">
        <f>Q86*#REF!</f>
        <v>#REF!</v>
      </c>
      <c r="S86" s="34" t="e">
        <f t="shared" si="9"/>
        <v>#REF!</v>
      </c>
    </row>
    <row r="87" spans="1:19" s="35" customFormat="1" ht="23.25" customHeight="1">
      <c r="A87" s="64" t="str">
        <f>'[3]акуш'!$C$81</f>
        <v>А16.20.005</v>
      </c>
      <c r="B87" s="36" t="str">
        <f>'[3]акуш'!$C$77</f>
        <v>Кесарево сечение</v>
      </c>
      <c r="C87" s="37">
        <f>'[4]акуш'!$G$133</f>
        <v>11000</v>
      </c>
      <c r="D87" s="38">
        <v>1</v>
      </c>
      <c r="E87" s="37">
        <f t="shared" si="5"/>
        <v>11000</v>
      </c>
      <c r="F87" s="39">
        <f>'[3]акуш'!$I$87*D87</f>
        <v>674.54</v>
      </c>
      <c r="G87" s="39">
        <f>'[3]акуш'!$J$87*D87</f>
        <v>203.71</v>
      </c>
      <c r="H87" s="39"/>
      <c r="I87" s="39">
        <f>'[3]акуш'!$L$87*D87</f>
        <v>2323.8950000000004</v>
      </c>
      <c r="J87" s="39">
        <f>'[3]акуш'!$M$87*D87</f>
        <v>62.15</v>
      </c>
      <c r="K87" s="31">
        <f t="shared" si="6"/>
        <v>3264.2950000000005</v>
      </c>
      <c r="L87" s="39">
        <f>'[3]акуш'!$O$87*D87</f>
        <v>225.6</v>
      </c>
      <c r="M87" s="39">
        <f>'[3]акуш'!$P$87*D87</f>
        <v>68.13</v>
      </c>
      <c r="N87" s="39">
        <f>'[3]акуш'!$Q$87*D87</f>
        <v>303.94</v>
      </c>
      <c r="O87" s="32">
        <f t="shared" si="7"/>
        <v>597.6700000000001</v>
      </c>
      <c r="P87" s="33">
        <f t="shared" si="8"/>
        <v>3861.9650000000006</v>
      </c>
      <c r="Q87" s="17">
        <f>'[3]акуш'!$T$87*D87</f>
        <v>3838.03</v>
      </c>
      <c r="R87" s="34" t="e">
        <f>Q87*#REF!</f>
        <v>#REF!</v>
      </c>
      <c r="S87" s="34" t="e">
        <f t="shared" si="9"/>
        <v>#REF!</v>
      </c>
    </row>
    <row r="88" spans="1:19" s="35" customFormat="1" ht="38.25" customHeight="1">
      <c r="A88" s="64" t="str">
        <f>'[5]доход 2017'!A135</f>
        <v>В01.001.008</v>
      </c>
      <c r="B88" s="28" t="str">
        <f>'[5]доход 2017'!B135</f>
        <v>Ведение физиологических родов врачом акушером-гинекологом  (ведение родов  индивидуальным врачом акушером-гинекологом)</v>
      </c>
      <c r="C88" s="37">
        <f>'[5]доход 2017'!C135</f>
        <v>20999.999861904762</v>
      </c>
      <c r="D88" s="38"/>
      <c r="E88" s="37"/>
      <c r="F88" s="39"/>
      <c r="G88" s="39"/>
      <c r="H88" s="39"/>
      <c r="I88" s="39"/>
      <c r="J88" s="39"/>
      <c r="K88" s="31"/>
      <c r="L88" s="39"/>
      <c r="M88" s="39"/>
      <c r="N88" s="39"/>
      <c r="O88" s="32"/>
      <c r="P88" s="33"/>
      <c r="Q88" s="17"/>
      <c r="R88" s="34"/>
      <c r="S88" s="34"/>
    </row>
    <row r="89" spans="1:19" s="2" customFormat="1" ht="21.75" customHeight="1">
      <c r="A89" s="64" t="str">
        <f>'[3]УЗИ акушер.'!$C$13</f>
        <v>А04.20.001</v>
      </c>
      <c r="B89" s="28" t="str">
        <f>'[3]УЗИ акушер.'!$C$9</f>
        <v>Ультразвуковое исследование матки и придатков трансабдомиальное</v>
      </c>
      <c r="C89" s="29">
        <f>'[3]УЗИ акушер.'!$G$64</f>
        <v>400</v>
      </c>
      <c r="D89" s="30">
        <v>1</v>
      </c>
      <c r="E89" s="29">
        <f t="shared" si="5"/>
        <v>400</v>
      </c>
      <c r="F89" s="17">
        <f>'[3]УЗИ акушер.'!$I$19*D89</f>
        <v>54.040000000000006</v>
      </c>
      <c r="G89" s="17">
        <f>'[3]УЗИ акушер.'!$J$19*D89</f>
        <v>16.32</v>
      </c>
      <c r="H89" s="17"/>
      <c r="I89" s="17">
        <f>'[3]УЗИ акушер.'!$L$19*D89</f>
        <v>29.069999999999997</v>
      </c>
      <c r="J89" s="17">
        <f>'[3]УЗИ акушер.'!$M$19*D89</f>
        <v>69.7</v>
      </c>
      <c r="K89" s="68">
        <f t="shared" si="6"/>
        <v>169.13</v>
      </c>
      <c r="L89" s="17">
        <f>'[3]УЗИ акушер.'!$O$19*D89</f>
        <v>18.07</v>
      </c>
      <c r="M89" s="17">
        <f>'[3]УЗИ акушер.'!$P$19*D89</f>
        <v>5.46</v>
      </c>
      <c r="N89" s="17">
        <f>'[3]УЗИ акушер.'!$Q$19*D89</f>
        <v>24.35</v>
      </c>
      <c r="O89" s="68">
        <f t="shared" si="7"/>
        <v>47.88</v>
      </c>
      <c r="P89" s="39">
        <f t="shared" si="8"/>
        <v>217.01</v>
      </c>
      <c r="Q89" s="17">
        <f>'[3]УЗИ акушер.'!$T$19*D89</f>
        <v>182.99</v>
      </c>
      <c r="R89" s="39" t="e">
        <f>Q89*#REF!</f>
        <v>#REF!</v>
      </c>
      <c r="S89" s="39" t="e">
        <f t="shared" si="9"/>
        <v>#REF!</v>
      </c>
    </row>
    <row r="90" spans="1:19" s="2" customFormat="1" ht="24" customHeight="1">
      <c r="A90" s="64" t="str">
        <f>'[3]УЗИ акушер.'!$C$81</f>
        <v>А04.20.001</v>
      </c>
      <c r="B90" s="28" t="str">
        <f>'[3]УЗИ акушер.'!$C$77</f>
        <v>Ультразвуковое исследование матки и придатков трансвагинальное</v>
      </c>
      <c r="C90" s="29">
        <f>'[3]УЗИ акушер.'!$G$131</f>
        <v>300</v>
      </c>
      <c r="D90" s="30">
        <v>1</v>
      </c>
      <c r="E90" s="29">
        <f t="shared" si="5"/>
        <v>300</v>
      </c>
      <c r="F90" s="17">
        <f>'[3]УЗИ акушер.'!$I$87*D90</f>
        <v>54.040000000000006</v>
      </c>
      <c r="G90" s="17">
        <f>'[3]УЗИ акушер.'!$J$87*D90</f>
        <v>16.32</v>
      </c>
      <c r="H90" s="17"/>
      <c r="I90" s="17">
        <f>'[3]УЗИ акушер.'!$L$87*D90</f>
        <v>29.069999999999997</v>
      </c>
      <c r="J90" s="17">
        <f>'[3]УЗИ акушер.'!$M$87*D90</f>
        <v>69.7</v>
      </c>
      <c r="K90" s="68">
        <f t="shared" si="6"/>
        <v>169.13</v>
      </c>
      <c r="L90" s="17">
        <f>'[3]УЗИ акушер.'!$O$87*D90</f>
        <v>18.07</v>
      </c>
      <c r="M90" s="17">
        <f>'[3]УЗИ акушер.'!$P$87*D90</f>
        <v>5.46</v>
      </c>
      <c r="N90" s="17">
        <f>'[3]УЗИ акушер.'!$Q$87*D90</f>
        <v>24.35</v>
      </c>
      <c r="O90" s="68">
        <f t="shared" si="7"/>
        <v>47.88</v>
      </c>
      <c r="P90" s="39">
        <f t="shared" si="8"/>
        <v>217.01</v>
      </c>
      <c r="Q90" s="17">
        <f>'[3]УЗИ акушер.'!$T$87*D90</f>
        <v>82.99</v>
      </c>
      <c r="R90" s="39" t="e">
        <f>Q90*#REF!</f>
        <v>#REF!</v>
      </c>
      <c r="S90" s="39" t="e">
        <f t="shared" si="9"/>
        <v>#REF!</v>
      </c>
    </row>
    <row r="91" spans="1:19" s="2" customFormat="1" ht="15.75" customHeight="1">
      <c r="A91" s="64" t="str">
        <f>'[3]УЗИ акушер.'!$C$147</f>
        <v>А04.30.001</v>
      </c>
      <c r="B91" s="28" t="str">
        <f>'[3]УЗИ акушер.'!$C$144</f>
        <v>Ультразвуковое исследование плода</v>
      </c>
      <c r="C91" s="29">
        <f>'[3]УЗИ акушер.'!$G$196</f>
        <v>400</v>
      </c>
      <c r="D91" s="30">
        <v>1</v>
      </c>
      <c r="E91" s="29">
        <f t="shared" si="5"/>
        <v>400</v>
      </c>
      <c r="F91" s="17">
        <f>'[3]УЗИ акушер.'!$I$152*D91</f>
        <v>54.040000000000006</v>
      </c>
      <c r="G91" s="17">
        <f>'[3]УЗИ акушер.'!$J$152*D91</f>
        <v>16.32</v>
      </c>
      <c r="H91" s="17"/>
      <c r="I91" s="17">
        <f>'[3]УЗИ акушер.'!$L$152*D91</f>
        <v>29.069999999999997</v>
      </c>
      <c r="J91" s="17">
        <f>'[3]УЗИ акушер.'!$M$152*D91</f>
        <v>69.7</v>
      </c>
      <c r="K91" s="68">
        <f t="shared" si="6"/>
        <v>169.13</v>
      </c>
      <c r="L91" s="17">
        <f>'[3]УЗИ акушер.'!$O$152*D91</f>
        <v>18.07</v>
      </c>
      <c r="M91" s="17">
        <f>'[3]УЗИ акушер.'!$P$152*D91</f>
        <v>5.46</v>
      </c>
      <c r="N91" s="17">
        <f>'[3]УЗИ акушер.'!$Q$152*D91</f>
        <v>24.35</v>
      </c>
      <c r="O91" s="68">
        <f t="shared" si="7"/>
        <v>47.88</v>
      </c>
      <c r="P91" s="39">
        <f t="shared" si="8"/>
        <v>217.01</v>
      </c>
      <c r="Q91" s="17">
        <f>'[3]УЗИ акушер.'!$T$152*D91</f>
        <v>182.99</v>
      </c>
      <c r="R91" s="39" t="e">
        <f>Q91*#REF!</f>
        <v>#REF!</v>
      </c>
      <c r="S91" s="39" t="e">
        <f t="shared" si="9"/>
        <v>#REF!</v>
      </c>
    </row>
    <row r="92" spans="1:19" s="2" customFormat="1" ht="21" customHeight="1">
      <c r="A92" s="64" t="str">
        <f>'[3]УЗИ акушер.'!$C$215</f>
        <v>А04.28.002.003</v>
      </c>
      <c r="B92" s="28" t="str">
        <f>'[3]УЗИ акушер.'!$C$212</f>
        <v>Ультразвуковое исследование мочевого пузыря</v>
      </c>
      <c r="C92" s="29">
        <f>'[3]УЗИ акушер.'!$G$265</f>
        <v>300</v>
      </c>
      <c r="D92" s="30">
        <v>1</v>
      </c>
      <c r="E92" s="29">
        <f t="shared" si="5"/>
        <v>300</v>
      </c>
      <c r="F92" s="17">
        <f>'[3]УЗИ акушер.'!$I$220*D92</f>
        <v>45.040000000000006</v>
      </c>
      <c r="G92" s="17">
        <f>'[3]УЗИ акушер.'!$J$220*D92</f>
        <v>13.6</v>
      </c>
      <c r="H92" s="17"/>
      <c r="I92" s="17">
        <f>'[3]УЗИ акушер.'!$L$220*D92</f>
        <v>29.069999999999997</v>
      </c>
      <c r="J92" s="17">
        <f>'[3]УЗИ акушер.'!$M$220*D92</f>
        <v>58.08</v>
      </c>
      <c r="K92" s="68">
        <f t="shared" si="6"/>
        <v>145.79000000000002</v>
      </c>
      <c r="L92" s="17">
        <f>'[3]УЗИ акушер.'!$O$220*D92</f>
        <v>15.06</v>
      </c>
      <c r="M92" s="17">
        <f>'[3]УЗИ акушер.'!$P$220*D92</f>
        <v>4.55</v>
      </c>
      <c r="N92" s="17">
        <f>'[3]УЗИ акушер.'!$Q$220*D92</f>
        <v>20.29</v>
      </c>
      <c r="O92" s="68">
        <f t="shared" si="7"/>
        <v>39.9</v>
      </c>
      <c r="P92" s="39">
        <f t="shared" si="8"/>
        <v>185.69000000000003</v>
      </c>
      <c r="Q92" s="17">
        <f>'[3]УЗИ акушер.'!$T$220*D92</f>
        <v>114.31</v>
      </c>
      <c r="R92" s="39" t="e">
        <f>Q92*#REF!</f>
        <v>#REF!</v>
      </c>
      <c r="S92" s="39" t="e">
        <f t="shared" si="9"/>
        <v>#REF!</v>
      </c>
    </row>
    <row r="93" spans="1:19" s="2" customFormat="1" ht="21.75" customHeight="1">
      <c r="A93" s="64" t="str">
        <f>'[3]УЗИ акушер.'!$C$280</f>
        <v>А04.16.001</v>
      </c>
      <c r="B93" s="28" t="str">
        <f>'[3]УЗИ акушер.'!$C$278</f>
        <v>Ультразвуковое исследование органов брюшной  полости (комплексное)</v>
      </c>
      <c r="C93" s="29">
        <f>'[3]УЗИ акушер.'!$G$330</f>
        <v>800</v>
      </c>
      <c r="D93" s="30">
        <v>1</v>
      </c>
      <c r="E93" s="29">
        <f t="shared" si="5"/>
        <v>800</v>
      </c>
      <c r="F93" s="17">
        <f>'[3]УЗИ акушер.'!$I$286*D93</f>
        <v>108.09</v>
      </c>
      <c r="G93" s="17">
        <f>'[3]УЗИ акушер.'!$J$286*D93</f>
        <v>32.64</v>
      </c>
      <c r="H93" s="17"/>
      <c r="I93" s="17">
        <f>'[3]УЗИ акушер.'!$L$286*D93</f>
        <v>29.069999999999997</v>
      </c>
      <c r="J93" s="17">
        <f>'[3]УЗИ акушер.'!$M$286*D93</f>
        <v>139.39</v>
      </c>
      <c r="K93" s="68">
        <f t="shared" si="6"/>
        <v>309.19</v>
      </c>
      <c r="L93" s="17">
        <f>'[3]УЗИ акушер.'!$O$286*D93</f>
        <v>36.15</v>
      </c>
      <c r="M93" s="17">
        <f>'[3]УЗИ акушер.'!$P$286*D93</f>
        <v>10.92</v>
      </c>
      <c r="N93" s="17">
        <f>'[3]УЗИ акушер.'!$Q$286*D93</f>
        <v>48.7</v>
      </c>
      <c r="O93" s="68">
        <f t="shared" si="7"/>
        <v>95.77000000000001</v>
      </c>
      <c r="P93" s="39">
        <f t="shared" si="8"/>
        <v>404.96000000000004</v>
      </c>
      <c r="Q93" s="17">
        <f>'[3]УЗИ акушер.'!$T$286*D93</f>
        <v>395.04</v>
      </c>
      <c r="R93" s="39" t="e">
        <f>Q93*#REF!</f>
        <v>#REF!</v>
      </c>
      <c r="S93" s="39" t="e">
        <f t="shared" si="9"/>
        <v>#REF!</v>
      </c>
    </row>
    <row r="94" spans="1:19" s="2" customFormat="1" ht="21.75" customHeight="1">
      <c r="A94" s="64" t="str">
        <f>'[3]УЗИ акушер.'!$C$347</f>
        <v>А04.22.001</v>
      </c>
      <c r="B94" s="28" t="str">
        <f>'[3]УЗИ акушер.'!$C$344</f>
        <v>Ультразвуковое исследование щитовидной железы и паращитовидных желез</v>
      </c>
      <c r="C94" s="29">
        <f>'[3]УЗИ акушер.'!$G$398</f>
        <v>250</v>
      </c>
      <c r="D94" s="30">
        <v>1</v>
      </c>
      <c r="E94" s="29">
        <f t="shared" si="5"/>
        <v>250</v>
      </c>
      <c r="F94" s="17">
        <f>'[3]УЗИ акушер.'!$I$353*D94</f>
        <v>36.03</v>
      </c>
      <c r="G94" s="17">
        <f>'[3]УЗИ акушер.'!$J$353*D94</f>
        <v>10.88</v>
      </c>
      <c r="H94" s="17"/>
      <c r="I94" s="17">
        <f>'[3]УЗИ акушер.'!$L$353*D94</f>
        <v>29.069999999999997</v>
      </c>
      <c r="J94" s="17">
        <f>'[3]УЗИ акушер.'!$M$353*D94</f>
        <v>46.46</v>
      </c>
      <c r="K94" s="68">
        <f t="shared" si="6"/>
        <v>122.44</v>
      </c>
      <c r="L94" s="17">
        <f>'[3]УЗИ акушер.'!$O$353*D94</f>
        <v>12.05</v>
      </c>
      <c r="M94" s="17">
        <f>'[3]УЗИ акушер.'!$P$353*D94</f>
        <v>3.64</v>
      </c>
      <c r="N94" s="17">
        <f>'[3]УЗИ акушер.'!$Q$353*D94</f>
        <v>16.23</v>
      </c>
      <c r="O94" s="68">
        <f t="shared" si="7"/>
        <v>31.92</v>
      </c>
      <c r="P94" s="39">
        <f t="shared" si="8"/>
        <v>154.36</v>
      </c>
      <c r="Q94" s="17">
        <f>'[3]УЗИ акушер.'!$T$353*D94</f>
        <v>95.64</v>
      </c>
      <c r="R94" s="39" t="e">
        <f>Q94*#REF!</f>
        <v>#REF!</v>
      </c>
      <c r="S94" s="39" t="e">
        <f t="shared" si="9"/>
        <v>#REF!</v>
      </c>
    </row>
    <row r="95" spans="1:19" s="2" customFormat="1" ht="24.75" customHeight="1">
      <c r="A95" s="64" t="str">
        <f>'[3]УЗИ акушер.'!$C$414</f>
        <v>А04.20.002</v>
      </c>
      <c r="B95" s="28" t="str">
        <f>'[3]УЗИ акушер.'!$C$410</f>
        <v>Ультразвуковое исследование молочных желез (одна)</v>
      </c>
      <c r="C95" s="29">
        <f>'[3]УЗИ акушер.'!$G$463</f>
        <v>250</v>
      </c>
      <c r="D95" s="30">
        <v>1</v>
      </c>
      <c r="E95" s="29">
        <f t="shared" si="5"/>
        <v>250</v>
      </c>
      <c r="F95" s="17">
        <f>'[3]УЗИ акушер.'!$I$419*D95</f>
        <v>36.03</v>
      </c>
      <c r="G95" s="17">
        <f>'[3]УЗИ акушер.'!$J$419*D95</f>
        <v>10.88</v>
      </c>
      <c r="H95" s="17"/>
      <c r="I95" s="17">
        <f>'[3]УЗИ акушер.'!$L$419*D95</f>
        <v>29.069999999999997</v>
      </c>
      <c r="J95" s="17">
        <f>'[3]УЗИ акушер.'!$M$419*D95</f>
        <v>46.46</v>
      </c>
      <c r="K95" s="68">
        <f t="shared" si="6"/>
        <v>122.44</v>
      </c>
      <c r="L95" s="17">
        <f>'[3]УЗИ акушер.'!$O$419*D95</f>
        <v>12.05</v>
      </c>
      <c r="M95" s="17">
        <f>'[3]УЗИ акушер.'!$P$419*D95</f>
        <v>3.64</v>
      </c>
      <c r="N95" s="17">
        <f>'[3]УЗИ акушер.'!$Q$419*D95</f>
        <v>16.23</v>
      </c>
      <c r="O95" s="68">
        <f t="shared" si="7"/>
        <v>31.92</v>
      </c>
      <c r="P95" s="39">
        <f t="shared" si="8"/>
        <v>154.36</v>
      </c>
      <c r="Q95" s="17">
        <f>'[3]УЗИ акушер.'!$T$419*D95</f>
        <v>95.64</v>
      </c>
      <c r="R95" s="39" t="e">
        <f>Q95*#REF!</f>
        <v>#REF!</v>
      </c>
      <c r="S95" s="39" t="e">
        <f t="shared" si="9"/>
        <v>#REF!</v>
      </c>
    </row>
    <row r="96" spans="1:19" s="35" customFormat="1" ht="22.5" customHeight="1">
      <c r="A96" s="64" t="str">
        <f>'[3]УЗИ акушер.'!$C$481</f>
        <v>А04.30.002</v>
      </c>
      <c r="B96" s="28" t="str">
        <f>'[3]УЗИ акушер.'!$C$477</f>
        <v>Дуплексное сканирование сердца и сосудов плода</v>
      </c>
      <c r="C96" s="29">
        <f>'[3]УЗИ акушер.'!$G$530</f>
        <v>400</v>
      </c>
      <c r="D96" s="30">
        <v>1</v>
      </c>
      <c r="E96" s="29">
        <f t="shared" si="5"/>
        <v>400</v>
      </c>
      <c r="F96" s="17">
        <f>'[3]УЗИ акушер.'!$I$486*D96</f>
        <v>54.040000000000006</v>
      </c>
      <c r="G96" s="17">
        <f>'[3]УЗИ акушер.'!$J$486*D96</f>
        <v>16.32</v>
      </c>
      <c r="H96" s="17"/>
      <c r="I96" s="17">
        <f>'[3]УЗИ акушер.'!$L$486*D96</f>
        <v>29.069999999999997</v>
      </c>
      <c r="J96" s="17">
        <f>'[3]УЗИ акушер.'!$M$486*D96</f>
        <v>69.7</v>
      </c>
      <c r="K96" s="69">
        <f t="shared" si="6"/>
        <v>169.13</v>
      </c>
      <c r="L96" s="17">
        <f>'[3]УЗИ акушер.'!$O$486*D96</f>
        <v>18.07</v>
      </c>
      <c r="M96" s="17">
        <f>'[3]УЗИ акушер.'!$P$486*D96</f>
        <v>5.46</v>
      </c>
      <c r="N96" s="17">
        <f>'[3]УЗИ акушер.'!$Q$486*D96</f>
        <v>24.35</v>
      </c>
      <c r="O96" s="69">
        <f t="shared" si="7"/>
        <v>47.88</v>
      </c>
      <c r="P96" s="17">
        <f t="shared" si="8"/>
        <v>217.01</v>
      </c>
      <c r="Q96" s="17">
        <f>'[3]УЗИ акушер.'!$T$486*D96</f>
        <v>182.99</v>
      </c>
      <c r="R96" s="17" t="e">
        <f>Q96*#REF!</f>
        <v>#REF!</v>
      </c>
      <c r="S96" s="17" t="e">
        <f t="shared" si="9"/>
        <v>#REF!</v>
      </c>
    </row>
    <row r="97" spans="1:19" s="2" customFormat="1" ht="31.5" customHeight="1">
      <c r="A97" s="76" t="s">
        <v>22</v>
      </c>
      <c r="B97" s="77"/>
      <c r="C97" s="78"/>
      <c r="D97" s="30"/>
      <c r="E97" s="29"/>
      <c r="F97" s="17"/>
      <c r="G97" s="17"/>
      <c r="H97" s="17"/>
      <c r="I97" s="17"/>
      <c r="J97" s="17"/>
      <c r="K97" s="18"/>
      <c r="L97" s="17"/>
      <c r="M97" s="17"/>
      <c r="N97" s="17"/>
      <c r="O97" s="19"/>
      <c r="P97" s="20"/>
      <c r="Q97" s="17"/>
      <c r="R97" s="21"/>
      <c r="S97" s="21"/>
    </row>
    <row r="98" spans="1:19" s="2" customFormat="1" ht="15">
      <c r="A98" s="64" t="str">
        <f>'[3]анестезия'!$C$13</f>
        <v>В01.003.004.006</v>
      </c>
      <c r="B98" s="28" t="str">
        <f>'[3]анестезия'!$C$9</f>
        <v>Эпидуральная анестезия</v>
      </c>
      <c r="C98" s="29">
        <f>'[3]анестезия'!$G$77</f>
        <v>4100</v>
      </c>
      <c r="D98" s="30">
        <v>1</v>
      </c>
      <c r="E98" s="29">
        <f>C98*D98</f>
        <v>4100</v>
      </c>
      <c r="F98" s="17">
        <f>'[3]анестезия'!$I$19*D98</f>
        <v>629.55</v>
      </c>
      <c r="G98" s="17">
        <f>'[3]анестезия'!$J$19*D98</f>
        <v>190.12</v>
      </c>
      <c r="H98" s="17"/>
      <c r="I98" s="17">
        <f>'[3]анестезия'!$L$19*D98</f>
        <v>1691.8</v>
      </c>
      <c r="J98" s="17">
        <f>'[3]анестезия'!$M$19*D98</f>
        <v>41.39</v>
      </c>
      <c r="K98" s="31">
        <f t="shared" si="6"/>
        <v>2552.8599999999997</v>
      </c>
      <c r="L98" s="17">
        <f>'[3]анестезия'!$O$19*D98</f>
        <v>220.92</v>
      </c>
      <c r="M98" s="17">
        <f>'[3]анестезия'!$P$19*D98</f>
        <v>66.72</v>
      </c>
      <c r="N98" s="17">
        <f>'[3]анестезия'!$Q$19*D98</f>
        <v>297.63</v>
      </c>
      <c r="O98" s="32">
        <f>L98+M98+N98</f>
        <v>585.27</v>
      </c>
      <c r="P98" s="33">
        <f>O98+K98</f>
        <v>3138.1299999999997</v>
      </c>
      <c r="Q98" s="17">
        <f>'[3]анестезия'!$T$19*D98</f>
        <v>961.87</v>
      </c>
      <c r="R98" s="34">
        <f>Q98*R11</f>
        <v>192.37400000000002</v>
      </c>
      <c r="S98" s="34">
        <f>Q98-R98</f>
        <v>769.496</v>
      </c>
    </row>
    <row r="99" spans="1:19" s="2" customFormat="1" ht="15">
      <c r="A99" s="64" t="str">
        <f>'[3]анестезия'!$C$99</f>
        <v>В01.003.004.007</v>
      </c>
      <c r="B99" s="28" t="str">
        <f>'[3]анестезия'!$C$95</f>
        <v>Спинальная анестезия</v>
      </c>
      <c r="C99" s="29">
        <f>'[3]анестезия'!$G$161</f>
        <v>3049.9999999999995</v>
      </c>
      <c r="D99" s="30">
        <v>1</v>
      </c>
      <c r="E99" s="29">
        <f>C99*D99</f>
        <v>3049.9999999999995</v>
      </c>
      <c r="F99" s="17">
        <f>'[3]анестезия'!$I$105*D99</f>
        <v>629.55</v>
      </c>
      <c r="G99" s="17">
        <f>'[3]анестезия'!$J$105*D99</f>
        <v>190.12</v>
      </c>
      <c r="H99" s="17"/>
      <c r="I99" s="17">
        <f>'[3]анестезия'!$L$105*D99</f>
        <v>894.05</v>
      </c>
      <c r="J99" s="17">
        <f>'[3]анестезия'!$M$105*D99</f>
        <v>9.91</v>
      </c>
      <c r="K99" s="31">
        <f t="shared" si="6"/>
        <v>1723.6299999999999</v>
      </c>
      <c r="L99" s="17">
        <f>'[3]анестезия'!$O$105*D99</f>
        <v>220.92</v>
      </c>
      <c r="M99" s="17">
        <f>'[3]анестезия'!$P$105*D99</f>
        <v>66.72</v>
      </c>
      <c r="N99" s="17">
        <f>'[3]анестезия'!$Q$105*D99</f>
        <v>297.63</v>
      </c>
      <c r="O99" s="32">
        <f>L99+M99+N99</f>
        <v>585.27</v>
      </c>
      <c r="P99" s="33">
        <f>O99+K99</f>
        <v>2308.8999999999996</v>
      </c>
      <c r="Q99" s="17">
        <f>'[3]анестезия'!$T$105*D99</f>
        <v>741.1</v>
      </c>
      <c r="R99" s="34">
        <f>Q99*R11</f>
        <v>148.22</v>
      </c>
      <c r="S99" s="34">
        <f>Q99-R99</f>
        <v>592.88</v>
      </c>
    </row>
    <row r="100" spans="1:19" s="2" customFormat="1" ht="15">
      <c r="A100" s="64" t="str">
        <f>'[3]анестезия'!$C$186</f>
        <v>В01.003.004.009</v>
      </c>
      <c r="B100" s="28" t="str">
        <f>'[3]анестезия'!$C$182</f>
        <v>Тотальная внутривенная анестезия</v>
      </c>
      <c r="C100" s="29">
        <f>'[3]анестезия'!$G$247</f>
        <v>2000</v>
      </c>
      <c r="D100" s="30">
        <v>1</v>
      </c>
      <c r="E100" s="29">
        <f>C100*D100</f>
        <v>2000</v>
      </c>
      <c r="F100" s="17">
        <f>'[3]анестезия'!$I$192*D100</f>
        <v>629.55</v>
      </c>
      <c r="G100" s="17">
        <f>'[3]анестезия'!$J$192*D100</f>
        <v>190.12</v>
      </c>
      <c r="H100" s="17"/>
      <c r="I100" s="17">
        <f>'[3]анестезия'!$L$192*D100</f>
        <v>565.71</v>
      </c>
      <c r="J100" s="17">
        <f>'[3]анестезия'!$M$192*D100</f>
        <v>21.07</v>
      </c>
      <c r="K100" s="31">
        <f t="shared" si="6"/>
        <v>1406.45</v>
      </c>
      <c r="L100" s="17">
        <f>'[3]анестезия'!$O$192*D100</f>
        <v>220.92</v>
      </c>
      <c r="M100" s="17">
        <f>'[3]анестезия'!$P$192*D100</f>
        <v>66.72</v>
      </c>
      <c r="N100" s="17">
        <f>'[3]анестезия'!$Q$192*D100</f>
        <v>297.63</v>
      </c>
      <c r="O100" s="32">
        <f>L100+M100+N100</f>
        <v>585.27</v>
      </c>
      <c r="P100" s="33">
        <f>O100+K100</f>
        <v>1991.72</v>
      </c>
      <c r="Q100" s="17">
        <f>'[3]анестезия'!$T$192*D100</f>
        <v>8.28</v>
      </c>
      <c r="R100" s="34">
        <f>Q100*R11</f>
        <v>1.656</v>
      </c>
      <c r="S100" s="34">
        <f>Q100-R100</f>
        <v>6.624</v>
      </c>
    </row>
    <row r="101" spans="1:19" s="2" customFormat="1" ht="20.25" customHeight="1">
      <c r="A101" s="64" t="str">
        <f>'[3]анестезия'!$C$263</f>
        <v>В01.003.004.010</v>
      </c>
      <c r="B101" s="28" t="str">
        <f>'[3]анестезия'!$C$259</f>
        <v>Комбинированный эндотрахеальный наркоз</v>
      </c>
      <c r="C101" s="29">
        <f>'[3]анестезия'!$G$330</f>
        <v>2800</v>
      </c>
      <c r="D101" s="30">
        <v>1</v>
      </c>
      <c r="E101" s="29">
        <f>C101*D101</f>
        <v>2800</v>
      </c>
      <c r="F101" s="17">
        <f>'[3]анестезия'!$I$269*D101</f>
        <v>629.55</v>
      </c>
      <c r="G101" s="17">
        <f>'[3]анестезия'!$J$269*D101</f>
        <v>190.12</v>
      </c>
      <c r="H101" s="17"/>
      <c r="I101" s="17">
        <f>'[3]анестезия'!$L$269*D101</f>
        <v>1323.5299999999997</v>
      </c>
      <c r="J101" s="17">
        <f>'[3]анестезия'!$M$269*D101</f>
        <v>3.71</v>
      </c>
      <c r="K101" s="31">
        <f t="shared" si="6"/>
        <v>2146.91</v>
      </c>
      <c r="L101" s="17">
        <f>'[3]анестезия'!$O$269*D101</f>
        <v>220.92</v>
      </c>
      <c r="M101" s="17">
        <f>'[3]анестезия'!$P$269*D101</f>
        <v>66.72</v>
      </c>
      <c r="N101" s="17">
        <f>'[3]анестезия'!$Q$269*D101</f>
        <v>297.63</v>
      </c>
      <c r="O101" s="32">
        <f>L101+M101+N101</f>
        <v>585.27</v>
      </c>
      <c r="P101" s="33">
        <f>O101+K101</f>
        <v>2732.18</v>
      </c>
      <c r="Q101" s="17">
        <f>'[3]анестезия'!$T$269*D101</f>
        <v>67.82</v>
      </c>
      <c r="R101" s="34">
        <f>Q101*R11</f>
        <v>13.564</v>
      </c>
      <c r="S101" s="34">
        <f>Q101-R101</f>
        <v>54.25599999999999</v>
      </c>
    </row>
    <row r="102" spans="1:19" s="35" customFormat="1" ht="22.5" customHeight="1">
      <c r="A102" s="73" t="s">
        <v>17</v>
      </c>
      <c r="B102" s="74"/>
      <c r="C102" s="75"/>
      <c r="D102" s="30"/>
      <c r="E102" s="29"/>
      <c r="F102" s="17"/>
      <c r="G102" s="17"/>
      <c r="H102" s="17"/>
      <c r="I102" s="17"/>
      <c r="J102" s="17"/>
      <c r="K102" s="18"/>
      <c r="L102" s="17"/>
      <c r="M102" s="17"/>
      <c r="N102" s="17"/>
      <c r="O102" s="19"/>
      <c r="P102" s="20"/>
      <c r="Q102" s="17"/>
      <c r="R102" s="21"/>
      <c r="S102" s="21"/>
    </row>
    <row r="103" spans="1:19" s="35" customFormat="1" ht="31.5" customHeight="1">
      <c r="A103" s="64" t="str">
        <f>'[3]койко-день'!$C$11</f>
        <v>В01.001.006</v>
      </c>
      <c r="B103" s="28" t="str">
        <f>'[3]койко-день'!$C$9</f>
        <v>Ежедневный осмотр врачом-акушером гинекологом с наблюдением и уходом среднего и младшего персонала в гинекологическом отделении </v>
      </c>
      <c r="C103" s="29">
        <f>'[3]койко-день'!$G$86</f>
        <v>1350</v>
      </c>
      <c r="D103" s="30"/>
      <c r="E103" s="29"/>
      <c r="F103" s="17"/>
      <c r="G103" s="17"/>
      <c r="H103" s="17"/>
      <c r="I103" s="17"/>
      <c r="J103" s="17"/>
      <c r="K103" s="18"/>
      <c r="L103" s="17"/>
      <c r="M103" s="17"/>
      <c r="N103" s="17"/>
      <c r="O103" s="19"/>
      <c r="P103" s="20"/>
      <c r="Q103" s="17"/>
      <c r="R103" s="21"/>
      <c r="S103" s="21"/>
    </row>
    <row r="104" spans="1:19" s="2" customFormat="1" ht="33" customHeight="1">
      <c r="A104" s="64" t="str">
        <f>'[3]койко-день'!$C$472</f>
        <v>В01.001.006</v>
      </c>
      <c r="B104" s="28" t="str">
        <f>'[3]койко-день'!$C$470</f>
        <v>Ежедневный осмотр врачом-акушером гинекологом с наблюдением и уходом среднего и младшего персонала в гинекологическом отделении  1койко-день (общая палата)</v>
      </c>
      <c r="C104" s="29">
        <f>'[3]койко-день'!$G$544</f>
        <v>670</v>
      </c>
      <c r="D104" s="30">
        <v>1</v>
      </c>
      <c r="E104" s="29">
        <f>C104*D104</f>
        <v>670</v>
      </c>
      <c r="F104" s="17">
        <f>'[3]койко-день'!$J$478*D104</f>
        <v>89.1</v>
      </c>
      <c r="G104" s="17">
        <f>'[3]койко-день'!$K$478*D104</f>
        <v>26.91</v>
      </c>
      <c r="H104" s="17">
        <f>'[3]койко-день'!$L$478*D104</f>
        <v>129.47000000000003</v>
      </c>
      <c r="I104" s="17">
        <f>'[3]койко-день'!$M$478*D104</f>
        <v>271.18</v>
      </c>
      <c r="J104" s="17">
        <f>'[3]койко-день'!$N$478*D104</f>
        <v>0.95</v>
      </c>
      <c r="K104" s="18">
        <f>F104+G104+I104+H104+J104</f>
        <v>517.6100000000001</v>
      </c>
      <c r="L104" s="17">
        <f>'[3]койко-день'!$P$478*D104</f>
        <v>53.6</v>
      </c>
      <c r="M104" s="17">
        <f>'[3]койко-день'!$Q$478*D104</f>
        <v>16.19</v>
      </c>
      <c r="N104" s="17">
        <f>'[3]койко-день'!$R$478*D104</f>
        <v>72.21</v>
      </c>
      <c r="O104" s="19">
        <f>L104+M104+N104</f>
        <v>142</v>
      </c>
      <c r="P104" s="20">
        <f>O104+K104</f>
        <v>659.6100000000001</v>
      </c>
      <c r="Q104" s="17">
        <f>'[3]койко-день'!$U$478*D104</f>
        <v>10.39</v>
      </c>
      <c r="R104" s="21">
        <f>Q104*R26</f>
        <v>217.40036000000003</v>
      </c>
      <c r="S104" s="21">
        <f>Q104-R104</f>
        <v>-207.01036000000005</v>
      </c>
    </row>
    <row r="105" spans="1:19" s="2" customFormat="1" ht="35.25" customHeight="1">
      <c r="A105" s="64" t="str">
        <f>'[3]койко-день'!$C$757</f>
        <v>В01.001.006</v>
      </c>
      <c r="B105" s="28" t="str">
        <f>'[3]койко-день'!$C$755</f>
        <v>Обеспечение комфортности пребывания за 1 койко-день в палатах гинекологического отделения</v>
      </c>
      <c r="C105" s="29">
        <f>'[3]койко-день'!$G$826</f>
        <v>1000</v>
      </c>
      <c r="D105" s="30">
        <v>1</v>
      </c>
      <c r="E105" s="29">
        <f>C105*D105</f>
        <v>1000</v>
      </c>
      <c r="F105" s="17">
        <f>'[3]койко-день'!$J$763*D105</f>
        <v>0</v>
      </c>
      <c r="G105" s="17">
        <f>'[3]койко-день'!$K$763*D105</f>
        <v>0</v>
      </c>
      <c r="H105" s="17">
        <f>'[3]койко-день'!$L$763*D105</f>
        <v>0</v>
      </c>
      <c r="I105" s="17">
        <f>'[3]койко-день'!$M$763*D105</f>
        <v>0</v>
      </c>
      <c r="J105" s="17">
        <f>'[3]койко-день'!$N$763*D105</f>
        <v>0</v>
      </c>
      <c r="K105" s="18">
        <f>F105+G105+I105+H105+J105</f>
        <v>0</v>
      </c>
      <c r="L105" s="17">
        <f>'[3]койко-день'!$P$763*D105</f>
        <v>0</v>
      </c>
      <c r="M105" s="17">
        <f>'[3]койко-день'!$Q$763*D105</f>
        <v>0</v>
      </c>
      <c r="N105" s="17">
        <f>'[3]койко-день'!$R$763*D105</f>
        <v>197.59</v>
      </c>
      <c r="O105" s="19">
        <f>L105+M105+N105</f>
        <v>197.59</v>
      </c>
      <c r="P105" s="20">
        <f>O105+K105</f>
        <v>197.59</v>
      </c>
      <c r="Q105" s="17">
        <f>'[3]койко-день'!$U$763*D105</f>
        <v>802.41</v>
      </c>
      <c r="R105" s="21">
        <f>Q105*R24</f>
        <v>17766.962219999998</v>
      </c>
      <c r="S105" s="21">
        <f>Q105-R105</f>
        <v>-16964.552219999998</v>
      </c>
    </row>
    <row r="106" spans="1:19" s="35" customFormat="1" ht="22.5" customHeight="1">
      <c r="A106" s="64" t="str">
        <f>'[3]УЗИ гинек.'!$C$15</f>
        <v>А04.20.001</v>
      </c>
      <c r="B106" s="28" t="str">
        <f>'[3]УЗИ гинек.'!$C$11</f>
        <v>Ультразвуковое исследование матки и придатков трансабдомиальное</v>
      </c>
      <c r="C106" s="29">
        <f>'[3]УЗИ гинек.'!$G$66</f>
        <v>350</v>
      </c>
      <c r="D106" s="30"/>
      <c r="E106" s="29"/>
      <c r="F106" s="17"/>
      <c r="G106" s="17"/>
      <c r="H106" s="17"/>
      <c r="I106" s="17"/>
      <c r="J106" s="17"/>
      <c r="K106" s="18"/>
      <c r="L106" s="17"/>
      <c r="M106" s="17"/>
      <c r="N106" s="17"/>
      <c r="O106" s="19"/>
      <c r="P106" s="20"/>
      <c r="Q106" s="17"/>
      <c r="R106" s="21"/>
      <c r="S106" s="21"/>
    </row>
    <row r="107" spans="1:19" s="35" customFormat="1" ht="22.5" customHeight="1">
      <c r="A107" s="64" t="str">
        <f>'[3]УЗИ гинек.'!$C$83</f>
        <v>А04.20.001</v>
      </c>
      <c r="B107" s="28" t="str">
        <f>'[3]УЗИ гинек.'!$C$80</f>
        <v>Ультразвуковое исследование матки и придатков трансвагинальное</v>
      </c>
      <c r="C107" s="29">
        <f>'[3]УЗИ гинек.'!$G$134</f>
        <v>350</v>
      </c>
      <c r="D107" s="30"/>
      <c r="E107" s="29"/>
      <c r="F107" s="17"/>
      <c r="G107" s="17"/>
      <c r="H107" s="17"/>
      <c r="I107" s="17"/>
      <c r="J107" s="17"/>
      <c r="K107" s="18"/>
      <c r="L107" s="17"/>
      <c r="M107" s="17"/>
      <c r="N107" s="17"/>
      <c r="O107" s="19"/>
      <c r="P107" s="20"/>
      <c r="Q107" s="17"/>
      <c r="R107" s="21"/>
      <c r="S107" s="21"/>
    </row>
    <row r="108" spans="1:19" s="35" customFormat="1" ht="22.5" customHeight="1">
      <c r="A108" s="64" t="str">
        <f>'[3]УЗИ гинек.'!$C$159</f>
        <v>А04.30.001</v>
      </c>
      <c r="B108" s="28" t="str">
        <f>'[3]УЗИ гинек.'!$C$155</f>
        <v>Ультразвуковое исследование плода</v>
      </c>
      <c r="C108" s="29">
        <f>'[3]УЗИ гинек.'!$G$211</f>
        <v>320</v>
      </c>
      <c r="D108" s="30"/>
      <c r="E108" s="29"/>
      <c r="F108" s="17"/>
      <c r="G108" s="17"/>
      <c r="H108" s="17"/>
      <c r="I108" s="17"/>
      <c r="J108" s="17"/>
      <c r="K108" s="18"/>
      <c r="L108" s="17"/>
      <c r="M108" s="17"/>
      <c r="N108" s="17"/>
      <c r="O108" s="19"/>
      <c r="P108" s="20"/>
      <c r="Q108" s="17"/>
      <c r="R108" s="21"/>
      <c r="S108" s="21"/>
    </row>
    <row r="109" spans="1:19" s="35" customFormat="1" ht="22.5" customHeight="1">
      <c r="A109" s="64" t="str">
        <f>'[3]УЗИ гинек.'!$C$234</f>
        <v>А04.28.002.003</v>
      </c>
      <c r="B109" s="28" t="str">
        <f>'[3]УЗИ гинек.'!$C$230</f>
        <v>Ультразвуковое исследование мочевого пузыря</v>
      </c>
      <c r="C109" s="29">
        <f>'[3]УЗИ гинек.'!$G$286</f>
        <v>200</v>
      </c>
      <c r="D109" s="30"/>
      <c r="E109" s="29"/>
      <c r="F109" s="17"/>
      <c r="G109" s="17"/>
      <c r="H109" s="17"/>
      <c r="I109" s="17"/>
      <c r="J109" s="17"/>
      <c r="K109" s="18"/>
      <c r="L109" s="17"/>
      <c r="M109" s="17"/>
      <c r="N109" s="17"/>
      <c r="O109" s="19"/>
      <c r="P109" s="20"/>
      <c r="Q109" s="17"/>
      <c r="R109" s="21"/>
      <c r="S109" s="21"/>
    </row>
    <row r="110" spans="1:19" s="35" customFormat="1" ht="22.5" customHeight="1">
      <c r="A110" s="64" t="str">
        <f>'[3]УЗИ гинек.'!$C$304</f>
        <v>В01.052.001</v>
      </c>
      <c r="B110" s="28" t="str">
        <f>'[3]УЗИ гинек.'!$C$301</f>
        <v>Прием (осмотр, консультация) врача ультразвуковой диагностики</v>
      </c>
      <c r="C110" s="29">
        <f>'[3]УЗИ гинек.'!$G$351</f>
        <v>120</v>
      </c>
      <c r="D110" s="30"/>
      <c r="E110" s="29"/>
      <c r="F110" s="17"/>
      <c r="G110" s="17"/>
      <c r="H110" s="17"/>
      <c r="I110" s="17"/>
      <c r="J110" s="17"/>
      <c r="K110" s="18"/>
      <c r="L110" s="17"/>
      <c r="M110" s="17"/>
      <c r="N110" s="17"/>
      <c r="O110" s="19"/>
      <c r="P110" s="20"/>
      <c r="Q110" s="17"/>
      <c r="R110" s="21"/>
      <c r="S110" s="21"/>
    </row>
    <row r="111" spans="1:19" s="35" customFormat="1" ht="22.5" customHeight="1">
      <c r="A111" s="64" t="str">
        <f>'[3]УЗИ гинек.'!$C$367</f>
        <v>А05.10.002</v>
      </c>
      <c r="B111" s="28" t="str">
        <f>'[3]УЗИ гинек.'!$C$364</f>
        <v>Проведение электрокардиографических исследований</v>
      </c>
      <c r="C111" s="29">
        <f>'[3]УЗИ гинек.'!$G$417</f>
        <v>150</v>
      </c>
      <c r="D111" s="30"/>
      <c r="E111" s="29"/>
      <c r="F111" s="17"/>
      <c r="G111" s="17"/>
      <c r="H111" s="17"/>
      <c r="I111" s="17"/>
      <c r="J111" s="17"/>
      <c r="K111" s="18"/>
      <c r="L111" s="17"/>
      <c r="M111" s="17"/>
      <c r="N111" s="17"/>
      <c r="O111" s="19"/>
      <c r="P111" s="20"/>
      <c r="Q111" s="17"/>
      <c r="R111" s="21"/>
      <c r="S111" s="21"/>
    </row>
    <row r="112" spans="1:19" s="2" customFormat="1" ht="27" customHeight="1">
      <c r="A112" s="64" t="str">
        <f>'[3]койко-день'!$C$202</f>
        <v>В01.001.001</v>
      </c>
      <c r="B112" s="28" t="str">
        <f>'[3]койко-день'!$C$199</f>
        <v>Прием (осмотр, консультация) заведующим отделения </v>
      </c>
      <c r="C112" s="29">
        <f>'[3]койко-день'!$G$250</f>
        <v>500</v>
      </c>
      <c r="D112" s="30">
        <v>1</v>
      </c>
      <c r="E112" s="29">
        <f>C112*D112</f>
        <v>500</v>
      </c>
      <c r="F112" s="17">
        <f>'[3]койко-день'!$J$208*D112</f>
        <v>103.7</v>
      </c>
      <c r="G112" s="17">
        <f>'[3]койко-день'!$K$208*D112</f>
        <v>31.32</v>
      </c>
      <c r="H112" s="17">
        <f>'[3]койко-день'!$L$208*D112</f>
        <v>0</v>
      </c>
      <c r="I112" s="17">
        <f>'[3]койко-день'!$M$208*D112</f>
        <v>30.470000000000002</v>
      </c>
      <c r="J112" s="17">
        <f>'[3]койко-день'!$N$208*D112</f>
        <v>0.87</v>
      </c>
      <c r="K112" s="18">
        <f>F112+G112+I112+H112+J112</f>
        <v>166.36</v>
      </c>
      <c r="L112" s="17">
        <f>'[3]койко-день'!$P$208*D112</f>
        <v>37.82</v>
      </c>
      <c r="M112" s="17">
        <f>'[3]койко-день'!$Q$208*D112</f>
        <v>11.42</v>
      </c>
      <c r="N112" s="17">
        <f>'[3]койко-день'!$R$208*D112</f>
        <v>50.96</v>
      </c>
      <c r="O112" s="19">
        <f>L112+M112+N112</f>
        <v>100.2</v>
      </c>
      <c r="P112" s="20">
        <f>O112+K112</f>
        <v>266.56</v>
      </c>
      <c r="Q112" s="17">
        <f>'[3]койко-день'!$U$208*D112</f>
        <v>233.44</v>
      </c>
      <c r="R112" s="21">
        <f>Q112*R41</f>
        <v>3252.28608</v>
      </c>
      <c r="S112" s="21">
        <f>Q112-R112</f>
        <v>-3018.84608</v>
      </c>
    </row>
    <row r="113" spans="1:19" s="2" customFormat="1" ht="24" customHeight="1">
      <c r="A113" s="64" t="str">
        <f>'[3]койко-день'!$C$368</f>
        <v>В01.001.001</v>
      </c>
      <c r="B113" s="28" t="str">
        <f>'[3]койко-день'!$C$365</f>
        <v>Прием (осмотр, консультация) врача-акушера-гинеколога первичный</v>
      </c>
      <c r="C113" s="29">
        <f>'[3]койко-день'!$G$420</f>
        <v>350</v>
      </c>
      <c r="D113" s="30">
        <v>1</v>
      </c>
      <c r="E113" s="29">
        <f>C113*D113</f>
        <v>350</v>
      </c>
      <c r="F113" s="17">
        <f>'[3]койко-день'!$J$374*D113</f>
        <v>72.12</v>
      </c>
      <c r="G113" s="17">
        <f>'[3]койко-день'!$K$374*D113</f>
        <v>21.78</v>
      </c>
      <c r="H113" s="17">
        <f>'[3]койко-день'!$L$374*D113</f>
        <v>0</v>
      </c>
      <c r="I113" s="17">
        <f>'[3]койко-день'!$M$374*D113</f>
        <v>30.470000000000002</v>
      </c>
      <c r="J113" s="17">
        <f>'[3]койко-день'!$N$374*D113</f>
        <v>0.7</v>
      </c>
      <c r="K113" s="18">
        <f>F113+G113+I113+H113+J113</f>
        <v>125.07000000000001</v>
      </c>
      <c r="L113" s="17">
        <f>'[3]койко-день'!$P$374*D113</f>
        <v>26.31</v>
      </c>
      <c r="M113" s="17">
        <f>'[3]койко-день'!$Q$374*D113</f>
        <v>7.95</v>
      </c>
      <c r="N113" s="17">
        <f>'[3]койко-день'!$R$374*D113</f>
        <v>35.44</v>
      </c>
      <c r="O113" s="19">
        <f>L113+M113+N113</f>
        <v>69.69999999999999</v>
      </c>
      <c r="P113" s="20">
        <f>O113+K113</f>
        <v>194.76999999999998</v>
      </c>
      <c r="Q113" s="17">
        <f>'[3]койко-день'!$U$374*D113</f>
        <v>155.23</v>
      </c>
      <c r="R113" s="21">
        <f>Q113*R40</f>
        <v>2251.76638</v>
      </c>
      <c r="S113" s="21">
        <f>Q113-R113</f>
        <v>-2096.53638</v>
      </c>
    </row>
    <row r="114" spans="1:19" s="40" customFormat="1" ht="22.5" customHeight="1">
      <c r="A114" s="65" t="str">
        <f>'[3]гинек'!$C$14</f>
        <v>А16.20.001</v>
      </c>
      <c r="B114" s="36" t="str">
        <f>'[2]операции'!$C$10</f>
        <v>Удаление кисты яичника</v>
      </c>
      <c r="C114" s="37">
        <f>'[3]гинек'!$G$64</f>
        <v>4000</v>
      </c>
      <c r="D114" s="38">
        <v>1</v>
      </c>
      <c r="E114" s="37">
        <f>C114*D114</f>
        <v>4000</v>
      </c>
      <c r="F114" s="39">
        <f>'[3]гинек'!$I$20*D114</f>
        <v>463.86</v>
      </c>
      <c r="G114" s="39">
        <f>'[3]гинек'!$J$20*D114</f>
        <v>140.09</v>
      </c>
      <c r="H114" s="39"/>
      <c r="I114" s="39">
        <f>'[3]гинек'!$L$20*D114</f>
        <v>2009.57</v>
      </c>
      <c r="J114" s="39">
        <f>'[3]гинек'!$M$20*D114</f>
        <v>18.54</v>
      </c>
      <c r="K114" s="31">
        <f t="shared" si="6"/>
        <v>2632.06</v>
      </c>
      <c r="L114" s="39">
        <f>'[3]гинек'!$O$20*D114</f>
        <v>169.19</v>
      </c>
      <c r="M114" s="39">
        <f>'[3]гинек'!$P$20*D114</f>
        <v>51.1</v>
      </c>
      <c r="N114" s="39">
        <f>'[3]гинек'!$Q$20*D114</f>
        <v>227.93</v>
      </c>
      <c r="O114" s="32">
        <f>L114+M114+N114</f>
        <v>448.22</v>
      </c>
      <c r="P114" s="33">
        <f>O114+K114</f>
        <v>3080.2799999999997</v>
      </c>
      <c r="Q114" s="17">
        <f>'[3]гинек'!$T$20*D114</f>
        <v>919.72</v>
      </c>
      <c r="R114" s="34">
        <f>Q114*R11</f>
        <v>183.94400000000002</v>
      </c>
      <c r="S114" s="34">
        <f>Q114-R114</f>
        <v>735.7760000000001</v>
      </c>
    </row>
    <row r="115" spans="1:19" s="35" customFormat="1" ht="26.25" customHeight="1">
      <c r="A115" s="65" t="str">
        <f>'[3]гинек'!$C$80</f>
        <v>А16.20.001.001</v>
      </c>
      <c r="B115" s="36" t="str">
        <f>'[2]операции'!$C$97</f>
        <v>Удаление кисты яичника с использоанием видеоэндоскопических технологий</v>
      </c>
      <c r="C115" s="37">
        <f>'[3]гинек'!$G$134</f>
        <v>4500</v>
      </c>
      <c r="D115" s="38">
        <v>1</v>
      </c>
      <c r="E115" s="37">
        <f aca="true" t="shared" si="10" ref="E115:E178">C115*D115</f>
        <v>4500</v>
      </c>
      <c r="F115" s="39">
        <f>'[3]гинек'!$I$86*D115</f>
        <v>463.86</v>
      </c>
      <c r="G115" s="39">
        <f>'[3]гинек'!$J$86*D115</f>
        <v>140.09</v>
      </c>
      <c r="H115" s="39"/>
      <c r="I115" s="39">
        <f>'[3]гинек'!$L$86*D115</f>
        <v>1595.7050000000002</v>
      </c>
      <c r="J115" s="39">
        <f>'[3]гинек'!$M$86*D115</f>
        <v>194.31</v>
      </c>
      <c r="K115" s="31">
        <f t="shared" si="6"/>
        <v>2393.965</v>
      </c>
      <c r="L115" s="39">
        <f>'[3]гинек'!$O$86*D115</f>
        <v>169.19</v>
      </c>
      <c r="M115" s="39">
        <f>'[3]гинек'!$P$86*D115</f>
        <v>51.1</v>
      </c>
      <c r="N115" s="39">
        <f>'[3]гинек'!$Q$86*D115</f>
        <v>227.93</v>
      </c>
      <c r="O115" s="32">
        <f>L115+M115+N115</f>
        <v>448.22</v>
      </c>
      <c r="P115" s="33">
        <f>O115+K115</f>
        <v>2842.1850000000004</v>
      </c>
      <c r="Q115" s="17">
        <f>'[3]гинек'!$T$86*D115</f>
        <v>1657.81</v>
      </c>
      <c r="R115" s="34">
        <f>Q115*R11</f>
        <v>331.562</v>
      </c>
      <c r="S115" s="34">
        <f>Q115-R115</f>
        <v>1326.248</v>
      </c>
    </row>
    <row r="116" spans="1:19" s="35" customFormat="1" ht="15.75" customHeight="1">
      <c r="A116" s="65" t="str">
        <f>'[3]гинек'!$C$151</f>
        <v>А16.20.006</v>
      </c>
      <c r="B116" s="36" t="str">
        <f>'[2]операции'!$C$275</f>
        <v>Резекция шейки матки</v>
      </c>
      <c r="C116" s="37">
        <f>'[3]гинек'!$G$203</f>
        <v>2500</v>
      </c>
      <c r="D116" s="38">
        <v>1</v>
      </c>
      <c r="E116" s="37">
        <f t="shared" si="10"/>
        <v>2500</v>
      </c>
      <c r="F116" s="39">
        <f>'[3]гинек'!$I$157*D116</f>
        <v>154.62</v>
      </c>
      <c r="G116" s="39">
        <f>'[3]гинек'!$J$157*D116</f>
        <v>46.7</v>
      </c>
      <c r="H116" s="39"/>
      <c r="I116" s="39">
        <f>'[3]гинек'!$L$157*D116</f>
        <v>1479.2999999999997</v>
      </c>
      <c r="J116" s="39">
        <f>'[3]гинек'!$M$157*D116</f>
        <v>11.42</v>
      </c>
      <c r="K116" s="31">
        <f t="shared" si="6"/>
        <v>1692.0399999999997</v>
      </c>
      <c r="L116" s="39">
        <f>'[3]гинек'!$O$157*D116</f>
        <v>56.4</v>
      </c>
      <c r="M116" s="39">
        <f>'[3]гинек'!$P$157*D116</f>
        <v>17.03</v>
      </c>
      <c r="N116" s="39">
        <f>'[3]гинек'!$Q$157*D116</f>
        <v>75.98</v>
      </c>
      <c r="O116" s="32">
        <f aca="true" t="shared" si="11" ref="O116:O179">L116+M116+N116</f>
        <v>149.41000000000003</v>
      </c>
      <c r="P116" s="33">
        <f aca="true" t="shared" si="12" ref="P116:P179">O116+K116</f>
        <v>1841.4499999999998</v>
      </c>
      <c r="Q116" s="17">
        <f>'[3]гинек'!$T$157*D116</f>
        <v>658.55</v>
      </c>
      <c r="R116" s="34">
        <f>Q116*R11</f>
        <v>131.71</v>
      </c>
      <c r="S116" s="34">
        <f aca="true" t="shared" si="13" ref="S116:S149">Q116-R116</f>
        <v>526.8399999999999</v>
      </c>
    </row>
    <row r="117" spans="1:19" s="35" customFormat="1" ht="15.75" customHeight="1">
      <c r="A117" s="65" t="str">
        <f>'[3]гинек'!$C$220</f>
        <v>А16.20.008</v>
      </c>
      <c r="B117" s="36" t="str">
        <f>'[2]операции'!$C$369</f>
        <v>Разделение внутриматочных сращений</v>
      </c>
      <c r="C117" s="37">
        <f>'[3]гинек'!$G$271</f>
        <v>1899.9980000000005</v>
      </c>
      <c r="D117" s="38">
        <v>1</v>
      </c>
      <c r="E117" s="37">
        <f t="shared" si="10"/>
        <v>1899.9980000000005</v>
      </c>
      <c r="F117" s="39">
        <f>'[3]гинек'!$I$226*D117</f>
        <v>100.52000000000001</v>
      </c>
      <c r="G117" s="39">
        <f>'[3]гинек'!$J$226*D117</f>
        <v>30.36</v>
      </c>
      <c r="H117" s="39"/>
      <c r="I117" s="39">
        <f>'[3]гинек'!$L$226*D117</f>
        <v>1043.2780000000002</v>
      </c>
      <c r="J117" s="39">
        <f>'[3]гинек'!$M$226*D117</f>
        <v>9.27</v>
      </c>
      <c r="K117" s="31">
        <f t="shared" si="6"/>
        <v>1183.4280000000003</v>
      </c>
      <c r="L117" s="39">
        <f>'[3]гинек'!$O$226*D117</f>
        <v>36.67</v>
      </c>
      <c r="M117" s="39">
        <f>'[3]гинек'!$P$226*D117</f>
        <v>11.07</v>
      </c>
      <c r="N117" s="39">
        <f>'[3]гинек'!$Q$226*D117</f>
        <v>49.4</v>
      </c>
      <c r="O117" s="32">
        <f t="shared" si="11"/>
        <v>97.14</v>
      </c>
      <c r="P117" s="33">
        <f t="shared" si="12"/>
        <v>1280.5680000000004</v>
      </c>
      <c r="Q117" s="17">
        <f>'[3]гинек'!$T$226*D117</f>
        <v>619.43</v>
      </c>
      <c r="R117" s="34">
        <f>Q117*R11</f>
        <v>123.886</v>
      </c>
      <c r="S117" s="34">
        <f t="shared" si="13"/>
        <v>495.544</v>
      </c>
    </row>
    <row r="118" spans="1:19" s="35" customFormat="1" ht="23.25" customHeight="1">
      <c r="A118" s="65" t="str">
        <f>'[3]гинек'!$C$288</f>
        <v>А16.20.010</v>
      </c>
      <c r="B118" s="36" t="str">
        <f>'[2]операции'!$C$460</f>
        <v>Субтотальная гистерэктомия (ампутация матки) лапаротомическая</v>
      </c>
      <c r="C118" s="37">
        <f>'[3]гинек'!$G$342</f>
        <v>5000</v>
      </c>
      <c r="D118" s="38">
        <v>1</v>
      </c>
      <c r="E118" s="37">
        <f t="shared" si="10"/>
        <v>5000</v>
      </c>
      <c r="F118" s="39">
        <f>'[3]гинек'!$I$294*D118</f>
        <v>463.86</v>
      </c>
      <c r="G118" s="39">
        <f>'[3]гинек'!$J$294*D118</f>
        <v>140.09</v>
      </c>
      <c r="H118" s="39"/>
      <c r="I118" s="39">
        <f>'[3]гинек'!$L$294*D118</f>
        <v>2009.57</v>
      </c>
      <c r="J118" s="39">
        <f>'[3]гинек'!$M$294*D118</f>
        <v>192.58</v>
      </c>
      <c r="K118" s="31">
        <f t="shared" si="6"/>
        <v>2806.1</v>
      </c>
      <c r="L118" s="39">
        <f>'[3]гинек'!$O$294*D118</f>
        <v>169.19</v>
      </c>
      <c r="M118" s="39">
        <f>'[3]гинек'!$P$294*D118</f>
        <v>51.1</v>
      </c>
      <c r="N118" s="39">
        <f>'[3]гинек'!$Q$294*D118</f>
        <v>227.93</v>
      </c>
      <c r="O118" s="32">
        <f t="shared" si="11"/>
        <v>448.22</v>
      </c>
      <c r="P118" s="33">
        <f t="shared" si="12"/>
        <v>3254.3199999999997</v>
      </c>
      <c r="Q118" s="17">
        <f>'[3]гинек'!$T$294*D118</f>
        <v>1745.68</v>
      </c>
      <c r="R118" s="34">
        <f>Q118*R11</f>
        <v>349.136</v>
      </c>
      <c r="S118" s="34">
        <f t="shared" si="13"/>
        <v>1396.544</v>
      </c>
    </row>
    <row r="119" spans="1:19" s="35" customFormat="1" ht="39.75" customHeight="1">
      <c r="A119" s="65" t="str">
        <f>'[3]гинек'!$C$358</f>
        <v>А16.20.010.001</v>
      </c>
      <c r="B119" s="36" t="str">
        <f>'[2]операции'!$C$556</f>
        <v>Субтотальная гистерэктомия (ампутация матки) с использованием видеоэндоскопических технологий</v>
      </c>
      <c r="C119" s="37">
        <f>'[3]гинек'!$G$412</f>
        <v>5500</v>
      </c>
      <c r="D119" s="38">
        <v>1</v>
      </c>
      <c r="E119" s="37">
        <f t="shared" si="10"/>
        <v>5500</v>
      </c>
      <c r="F119" s="39">
        <f>'[3]гинек'!$I$364*D119</f>
        <v>618.48</v>
      </c>
      <c r="G119" s="39">
        <f>'[3]гинек'!$J$364*D119</f>
        <v>186.78</v>
      </c>
      <c r="H119" s="39"/>
      <c r="I119" s="39">
        <f>'[3]гинек'!$L$364*D119</f>
        <v>1595.7050000000002</v>
      </c>
      <c r="J119" s="39">
        <f>'[3]гинек'!$M$364*D119</f>
        <v>260.02</v>
      </c>
      <c r="K119" s="31">
        <f t="shared" si="6"/>
        <v>2660.985</v>
      </c>
      <c r="L119" s="39">
        <f>'[3]гинек'!$O$364*D119</f>
        <v>225.58</v>
      </c>
      <c r="M119" s="39">
        <f>'[3]гинек'!$P$364*D119</f>
        <v>68.13</v>
      </c>
      <c r="N119" s="39">
        <f>'[3]гинек'!$Q$364*D119</f>
        <v>303.91</v>
      </c>
      <c r="O119" s="32">
        <f t="shared" si="11"/>
        <v>597.6200000000001</v>
      </c>
      <c r="P119" s="33">
        <f t="shared" si="12"/>
        <v>3258.6050000000005</v>
      </c>
      <c r="Q119" s="17">
        <f>'[3]гинек'!$T$364*D119</f>
        <v>2241.39</v>
      </c>
      <c r="R119" s="34">
        <f>Q119*R11</f>
        <v>448.278</v>
      </c>
      <c r="S119" s="34">
        <f t="shared" si="13"/>
        <v>1793.1119999999999</v>
      </c>
    </row>
    <row r="120" spans="1:19" s="35" customFormat="1" ht="21" customHeight="1">
      <c r="A120" s="65" t="str">
        <f>'[3]гинек'!$C$428</f>
        <v>А16.20.010.002</v>
      </c>
      <c r="B120" s="36" t="str">
        <f>'[2]операции'!$C$652</f>
        <v>Субтотальная гистерэктомия (ампутация матки) с придатками лапароскопическая</v>
      </c>
      <c r="C120" s="37">
        <f>'[3]гинек'!$G$483</f>
        <v>5000</v>
      </c>
      <c r="D120" s="38">
        <v>1</v>
      </c>
      <c r="E120" s="37">
        <f t="shared" si="10"/>
        <v>5000</v>
      </c>
      <c r="F120" s="39">
        <f>'[3]гинек'!$I$434*D120</f>
        <v>618.48</v>
      </c>
      <c r="G120" s="39">
        <f>'[3]гинек'!$J$434*D120</f>
        <v>186.78</v>
      </c>
      <c r="H120" s="39"/>
      <c r="I120" s="39">
        <f>'[3]гинек'!$L$434*D120</f>
        <v>1595.7050000000002</v>
      </c>
      <c r="J120" s="39">
        <f>'[3]гинек'!$M$434*D120</f>
        <v>259.4</v>
      </c>
      <c r="K120" s="31">
        <f t="shared" si="6"/>
        <v>2660.3650000000002</v>
      </c>
      <c r="L120" s="39">
        <f>'[3]гинек'!$O$434*D120</f>
        <v>225.58</v>
      </c>
      <c r="M120" s="39">
        <f>'[3]гинек'!$P$434*D120</f>
        <v>68.13</v>
      </c>
      <c r="N120" s="39">
        <f>'[3]гинек'!$Q$434*D120</f>
        <v>303.91</v>
      </c>
      <c r="O120" s="32">
        <f t="shared" si="11"/>
        <v>597.6200000000001</v>
      </c>
      <c r="P120" s="33">
        <f t="shared" si="12"/>
        <v>3257.9850000000006</v>
      </c>
      <c r="Q120" s="17">
        <f>'[3]гинек'!$T$434*D120</f>
        <v>1742.01</v>
      </c>
      <c r="R120" s="34">
        <f>Q120*R11</f>
        <v>348.40200000000004</v>
      </c>
      <c r="S120" s="34">
        <f t="shared" si="13"/>
        <v>1393.608</v>
      </c>
    </row>
    <row r="121" spans="1:19" s="35" customFormat="1" ht="38.25" customHeight="1">
      <c r="A121" s="65" t="str">
        <f>'[3]гинек'!$C$499</f>
        <v>А16.20.010.003</v>
      </c>
      <c r="B121" s="36" t="str">
        <f>'[2]операции'!$C$745</f>
        <v>Субтотальная гистерэктомия (ампутация матки) с придатками с использованием видеоэндоскопических технологий</v>
      </c>
      <c r="C121" s="37">
        <f>'[3]гинек'!$G$554</f>
        <v>5200</v>
      </c>
      <c r="D121" s="38">
        <v>1</v>
      </c>
      <c r="E121" s="37">
        <f t="shared" si="10"/>
        <v>5200</v>
      </c>
      <c r="F121" s="39">
        <f>'[3]гинек'!$I$505*D121</f>
        <v>618.48</v>
      </c>
      <c r="G121" s="39">
        <f>'[3]гинек'!$J$505*D121</f>
        <v>186.78</v>
      </c>
      <c r="H121" s="39"/>
      <c r="I121" s="39">
        <f>'[3]гинек'!$L$505*D121</f>
        <v>1595.7050000000002</v>
      </c>
      <c r="J121" s="39">
        <f>'[3]гинек'!$M$505*D121</f>
        <v>262.6</v>
      </c>
      <c r="K121" s="31">
        <f t="shared" si="6"/>
        <v>2663.565</v>
      </c>
      <c r="L121" s="39">
        <f>'[3]гинек'!$O$505*D121</f>
        <v>225.58</v>
      </c>
      <c r="M121" s="39">
        <f>'[3]гинек'!$P$505*D121</f>
        <v>68.13</v>
      </c>
      <c r="N121" s="39">
        <f>'[3]гинек'!$Q$505*D121</f>
        <v>303.91</v>
      </c>
      <c r="O121" s="32">
        <f t="shared" si="11"/>
        <v>597.6200000000001</v>
      </c>
      <c r="P121" s="33">
        <f t="shared" si="12"/>
        <v>3261.1850000000004</v>
      </c>
      <c r="Q121" s="17">
        <f>'[3]гинек'!$T$505*D121</f>
        <v>1938.81</v>
      </c>
      <c r="R121" s="34">
        <f>Q121*R11</f>
        <v>387.762</v>
      </c>
      <c r="S121" s="34">
        <f t="shared" si="13"/>
        <v>1551.048</v>
      </c>
    </row>
    <row r="122" spans="1:19" s="35" customFormat="1" ht="23.25" customHeight="1">
      <c r="A122" s="65" t="str">
        <f>'[3]гинек'!$C$571</f>
        <v>А16.20.011</v>
      </c>
      <c r="B122" s="36" t="str">
        <f>'[2]операции'!$C$838</f>
        <v>Тотальная гистерэктомия (эстирпация матки) лапаротомическая</v>
      </c>
      <c r="C122" s="37">
        <f>'[3]гинек'!$G$624</f>
        <v>5800</v>
      </c>
      <c r="D122" s="38">
        <v>1</v>
      </c>
      <c r="E122" s="37">
        <f t="shared" si="10"/>
        <v>5800</v>
      </c>
      <c r="F122" s="39">
        <f>'[3]гинек'!$I$577*D122</f>
        <v>736.5600000000001</v>
      </c>
      <c r="G122" s="39">
        <f>'[3]гинек'!$J$577*D122</f>
        <v>222.44</v>
      </c>
      <c r="H122" s="39"/>
      <c r="I122" s="39">
        <f>'[3]гинек'!$L$577*D122</f>
        <v>2009.57</v>
      </c>
      <c r="J122" s="39">
        <f>'[3]гинек'!$M$577*D122</f>
        <v>316.56</v>
      </c>
      <c r="K122" s="31">
        <f t="shared" si="6"/>
        <v>3285.1299999999997</v>
      </c>
      <c r="L122" s="39">
        <f>'[3]гинек'!$O$577*D122</f>
        <v>281.98</v>
      </c>
      <c r="M122" s="39">
        <f>'[3]гинек'!$P$577*D122</f>
        <v>85.16</v>
      </c>
      <c r="N122" s="39">
        <f>'[3]гинек'!$Q$577*D122</f>
        <v>379.89</v>
      </c>
      <c r="O122" s="32">
        <f t="shared" si="11"/>
        <v>747.03</v>
      </c>
      <c r="P122" s="33">
        <f t="shared" si="12"/>
        <v>4032.16</v>
      </c>
      <c r="Q122" s="17">
        <f>'[3]гинек'!$T$577*D122</f>
        <v>1767.84</v>
      </c>
      <c r="R122" s="34">
        <f>Q122*R11</f>
        <v>353.568</v>
      </c>
      <c r="S122" s="34">
        <f t="shared" si="13"/>
        <v>1414.272</v>
      </c>
    </row>
    <row r="123" spans="1:19" s="35" customFormat="1" ht="27.75" customHeight="1">
      <c r="A123" s="65" t="str">
        <f>'[3]гинек'!$C$640</f>
        <v>А16.20.011.002</v>
      </c>
      <c r="B123" s="36" t="str">
        <f>'[2]операции'!$C$932</f>
        <v>Тотальная гистерэктомия (эстирпация матки) с придатками лапаротомическая</v>
      </c>
      <c r="C123" s="37">
        <f>'[3]гинек'!$G$692</f>
        <v>6000</v>
      </c>
      <c r="D123" s="38">
        <v>1</v>
      </c>
      <c r="E123" s="37">
        <f t="shared" si="10"/>
        <v>6000</v>
      </c>
      <c r="F123" s="39">
        <f>'[3]гинек'!$I$646*D123</f>
        <v>773.09</v>
      </c>
      <c r="G123" s="39">
        <f>'[3]гинек'!$J$646*D123</f>
        <v>233.47</v>
      </c>
      <c r="H123" s="39"/>
      <c r="I123" s="39">
        <f>'[3]гинек'!$L$646*D123</f>
        <v>2009.57</v>
      </c>
      <c r="J123" s="39">
        <f>'[3]гинек'!$M$646*D123</f>
        <v>316.56</v>
      </c>
      <c r="K123" s="31">
        <f t="shared" si="6"/>
        <v>3332.69</v>
      </c>
      <c r="L123" s="39">
        <f>'[3]гинек'!$O$646*D123</f>
        <v>281.98</v>
      </c>
      <c r="M123" s="39">
        <f>'[3]гинек'!$P$646*D123</f>
        <v>85.16</v>
      </c>
      <c r="N123" s="39">
        <f>'[3]гинек'!$Q$646*D123</f>
        <v>379.89</v>
      </c>
      <c r="O123" s="32">
        <f t="shared" si="11"/>
        <v>747.03</v>
      </c>
      <c r="P123" s="33">
        <f t="shared" si="12"/>
        <v>4079.7200000000003</v>
      </c>
      <c r="Q123" s="17">
        <f>'[3]гинек'!$T$646*D123</f>
        <v>1920.28</v>
      </c>
      <c r="R123" s="34">
        <f>Q123*R11</f>
        <v>384.05600000000004</v>
      </c>
      <c r="S123" s="34">
        <f t="shared" si="13"/>
        <v>1536.224</v>
      </c>
    </row>
    <row r="124" spans="1:19" s="35" customFormat="1" ht="18.75" customHeight="1">
      <c r="A124" s="65" t="str">
        <f>'[3]гинек'!$C$709</f>
        <v>А16.20.056</v>
      </c>
      <c r="B124" s="36" t="str">
        <f>'[2]операции'!$C$1027</f>
        <v>Наложение швов на шейку матки</v>
      </c>
      <c r="C124" s="37">
        <f>'[3]гинек'!$G$759</f>
        <v>2000</v>
      </c>
      <c r="D124" s="38">
        <v>1</v>
      </c>
      <c r="E124" s="37">
        <f t="shared" si="10"/>
        <v>2000</v>
      </c>
      <c r="F124" s="39">
        <f>'[3]гинек'!$I$715*D124</f>
        <v>100.52000000000001</v>
      </c>
      <c r="G124" s="39">
        <f>'[3]гинек'!$J$715*D124</f>
        <v>30.36</v>
      </c>
      <c r="H124" s="39"/>
      <c r="I124" s="39">
        <f>'[3]гинек'!$L$715*D124</f>
        <v>1278.2500000000002</v>
      </c>
      <c r="J124" s="39">
        <f>'[3]гинек'!$M$715*D124</f>
        <v>9.27</v>
      </c>
      <c r="K124" s="31">
        <f t="shared" si="6"/>
        <v>1418.4</v>
      </c>
      <c r="L124" s="39">
        <f>'[3]гинек'!$O$715*D124</f>
        <v>36.67</v>
      </c>
      <c r="M124" s="39">
        <f>'[3]гинек'!$P$715*D124</f>
        <v>11.07</v>
      </c>
      <c r="N124" s="39">
        <f>'[3]гинек'!$Q$715*D124</f>
        <v>49.4</v>
      </c>
      <c r="O124" s="32">
        <f t="shared" si="11"/>
        <v>97.14</v>
      </c>
      <c r="P124" s="33">
        <f t="shared" si="12"/>
        <v>1515.5400000000002</v>
      </c>
      <c r="Q124" s="17">
        <f>'[3]гинек'!$T$715*D124</f>
        <v>484.46</v>
      </c>
      <c r="R124" s="34">
        <f>Q124*R11</f>
        <v>96.892</v>
      </c>
      <c r="S124" s="34">
        <f t="shared" si="13"/>
        <v>387.568</v>
      </c>
    </row>
    <row r="125" spans="1:19" s="35" customFormat="1" ht="18.75" customHeight="1">
      <c r="A125" s="65" t="str">
        <f>'[3]гинек'!$C$776</f>
        <v>А16.20.059</v>
      </c>
      <c r="B125" s="36" t="str">
        <f>'[2]операции'!$C$1123</f>
        <v>Удаление инородного тела из влагалища</v>
      </c>
      <c r="C125" s="37">
        <f>'[3]гинек'!$G$826</f>
        <v>499.998</v>
      </c>
      <c r="D125" s="38">
        <v>1</v>
      </c>
      <c r="E125" s="37">
        <f t="shared" si="10"/>
        <v>499.998</v>
      </c>
      <c r="F125" s="39">
        <f>'[3]гинек'!$I$782*D125</f>
        <v>50.269999999999996</v>
      </c>
      <c r="G125" s="39">
        <f>'[3]гинек'!$J$782*D125</f>
        <v>15.18</v>
      </c>
      <c r="H125" s="39"/>
      <c r="I125" s="39">
        <f>'[3]гинек'!$L$782*D125</f>
        <v>168.20800000000003</v>
      </c>
      <c r="J125" s="39">
        <f>'[3]гинек'!$M$782*D125</f>
        <v>4.63</v>
      </c>
      <c r="K125" s="31">
        <f t="shared" si="6"/>
        <v>238.288</v>
      </c>
      <c r="L125" s="39">
        <f>'[3]гинек'!$O$782*D125</f>
        <v>18.33</v>
      </c>
      <c r="M125" s="39">
        <f>'[3]гинек'!$P$782*D125</f>
        <v>5.54</v>
      </c>
      <c r="N125" s="39">
        <f>'[3]гинек'!$Q$782*D125</f>
        <v>24.7</v>
      </c>
      <c r="O125" s="32">
        <f t="shared" si="11"/>
        <v>48.56999999999999</v>
      </c>
      <c r="P125" s="33">
        <f t="shared" si="12"/>
        <v>286.858</v>
      </c>
      <c r="Q125" s="17">
        <f>'[3]гинек'!$T$782*D125</f>
        <v>213.14</v>
      </c>
      <c r="R125" s="34">
        <f>Q125*R11</f>
        <v>42.628</v>
      </c>
      <c r="S125" s="34">
        <f t="shared" si="13"/>
        <v>170.512</v>
      </c>
    </row>
    <row r="126" spans="1:19" s="35" customFormat="1" ht="18.75" customHeight="1">
      <c r="A126" s="65" t="str">
        <f>'[3]гинек'!$C$843</f>
        <v>А16.20.059.001</v>
      </c>
      <c r="B126" s="36" t="str">
        <f>'[2]операции'!$C$1220</f>
        <v>Удаление новообразование из влагалища</v>
      </c>
      <c r="C126" s="37">
        <f>'[3]гинек'!$G$893</f>
        <v>2300</v>
      </c>
      <c r="D126" s="38">
        <v>1</v>
      </c>
      <c r="E126" s="37">
        <f t="shared" si="10"/>
        <v>2300</v>
      </c>
      <c r="F126" s="39">
        <f>'[3]гинек'!$I$849*D126</f>
        <v>100.52000000000001</v>
      </c>
      <c r="G126" s="39">
        <f>'[3]гинек'!$J$849*D126</f>
        <v>30.36</v>
      </c>
      <c r="H126" s="39"/>
      <c r="I126" s="39">
        <f>'[3]гинек'!$L$849*D126</f>
        <v>1479.2999999999997</v>
      </c>
      <c r="J126" s="39">
        <f>'[3]гинек'!$M$849*D126</f>
        <v>9.27</v>
      </c>
      <c r="K126" s="31">
        <f t="shared" si="6"/>
        <v>1619.4499999999998</v>
      </c>
      <c r="L126" s="39">
        <f>'[3]гинек'!$O$849*D126</f>
        <v>36.67</v>
      </c>
      <c r="M126" s="39">
        <f>'[3]гинек'!$P$849*D126</f>
        <v>11.07</v>
      </c>
      <c r="N126" s="39">
        <f>'[3]гинек'!$Q$849*D126</f>
        <v>49.4</v>
      </c>
      <c r="O126" s="32">
        <f t="shared" si="11"/>
        <v>97.14</v>
      </c>
      <c r="P126" s="33">
        <f t="shared" si="12"/>
        <v>1716.59</v>
      </c>
      <c r="Q126" s="17">
        <f>'[3]гинек'!$T$849*D126</f>
        <v>583.41</v>
      </c>
      <c r="R126" s="34">
        <f>Q126*R11</f>
        <v>116.682</v>
      </c>
      <c r="S126" s="34">
        <f t="shared" si="13"/>
        <v>466.72799999999995</v>
      </c>
    </row>
    <row r="127" spans="1:19" s="35" customFormat="1" ht="18.75" customHeight="1">
      <c r="A127" s="65" t="str">
        <f>'[3]гинек'!$C$910</f>
        <v>А16.20.060</v>
      </c>
      <c r="B127" s="36" t="str">
        <f>'[2]операции'!$C$1314</f>
        <v>Восстановление девственной плевы</v>
      </c>
      <c r="C127" s="37">
        <f>'[3]гинек'!$G$961</f>
        <v>2200</v>
      </c>
      <c r="D127" s="38">
        <v>1</v>
      </c>
      <c r="E127" s="37">
        <f t="shared" si="10"/>
        <v>2200</v>
      </c>
      <c r="F127" s="39">
        <f>'[3]гинек'!$I$916*D127</f>
        <v>100.52000000000001</v>
      </c>
      <c r="G127" s="39">
        <f>'[3]гинек'!$J$916*D127</f>
        <v>30.36</v>
      </c>
      <c r="H127" s="39"/>
      <c r="I127" s="39">
        <f>'[3]гинек'!$L$916*D127</f>
        <v>1175.3200000000004</v>
      </c>
      <c r="J127" s="39">
        <f>'[3]гинек'!$M$916*D127</f>
        <v>9.27</v>
      </c>
      <c r="K127" s="31">
        <f t="shared" si="6"/>
        <v>1315.4700000000003</v>
      </c>
      <c r="L127" s="39">
        <f>'[3]гинек'!$O$916*D127</f>
        <v>36.67</v>
      </c>
      <c r="M127" s="39">
        <f>'[3]гинек'!$P$916*D127</f>
        <v>11.07</v>
      </c>
      <c r="N127" s="39">
        <f>'[3]гинек'!$Q$916*D127</f>
        <v>49.4</v>
      </c>
      <c r="O127" s="32">
        <f t="shared" si="11"/>
        <v>97.14</v>
      </c>
      <c r="P127" s="33">
        <f t="shared" si="12"/>
        <v>1412.6100000000004</v>
      </c>
      <c r="Q127" s="17">
        <f>'[3]гинек'!$T$916*D127</f>
        <v>787.39</v>
      </c>
      <c r="R127" s="34">
        <f>Q127*R11</f>
        <v>157.478</v>
      </c>
      <c r="S127" s="34">
        <f t="shared" si="13"/>
        <v>629.912</v>
      </c>
    </row>
    <row r="128" spans="1:19" s="35" customFormat="1" ht="20.25" customHeight="1">
      <c r="A128" s="65" t="str">
        <f>'[3]гинек'!$C$978</f>
        <v>А16.20.061</v>
      </c>
      <c r="B128" s="36" t="str">
        <f>'[2]операции'!$C$1407</f>
        <v>Резекция яичника лапаротомическая</v>
      </c>
      <c r="C128" s="37">
        <f>'[3]гинек'!$G$1031</f>
        <v>3500</v>
      </c>
      <c r="D128" s="38">
        <v>1</v>
      </c>
      <c r="E128" s="37">
        <f t="shared" si="10"/>
        <v>3500</v>
      </c>
      <c r="F128" s="39">
        <f>'[3]гинек'!$I$984*D128</f>
        <v>309.23</v>
      </c>
      <c r="G128" s="39">
        <f>'[3]гинек'!$J$984*D128</f>
        <v>93.39</v>
      </c>
      <c r="H128" s="39"/>
      <c r="I128" s="39">
        <f>'[3]гинек'!$L$984*D128</f>
        <v>2009.57</v>
      </c>
      <c r="J128" s="39">
        <f>'[3]гинек'!$M$984*D128</f>
        <v>14.96</v>
      </c>
      <c r="K128" s="31">
        <f t="shared" si="6"/>
        <v>2427.15</v>
      </c>
      <c r="L128" s="39">
        <f>'[3]гинек'!$O$984*D128</f>
        <v>112.79</v>
      </c>
      <c r="M128" s="39">
        <f>'[3]гинек'!$P$984*D128</f>
        <v>34.06</v>
      </c>
      <c r="N128" s="39">
        <f>'[3]гинек'!$Q$984*D128</f>
        <v>151.96</v>
      </c>
      <c r="O128" s="32">
        <f t="shared" si="11"/>
        <v>298.81000000000006</v>
      </c>
      <c r="P128" s="33">
        <f t="shared" si="12"/>
        <v>2725.96</v>
      </c>
      <c r="Q128" s="17">
        <f>'[3]гинек'!$T$984*D128</f>
        <v>774.04</v>
      </c>
      <c r="R128" s="34">
        <f>Q128*R11</f>
        <v>154.808</v>
      </c>
      <c r="S128" s="34">
        <f t="shared" si="13"/>
        <v>619.232</v>
      </c>
    </row>
    <row r="129" spans="1:19" s="35" customFormat="1" ht="22.5" customHeight="1">
      <c r="A129" s="65" t="str">
        <f>'[3]гинек'!$C$1048</f>
        <v>А16.20.061.001</v>
      </c>
      <c r="B129" s="36" t="str">
        <f>'[2]операции'!$C$1501</f>
        <v>Резекция яичника  с использованием видеоэндоскопических технологий</v>
      </c>
      <c r="C129" s="37">
        <f>'[3]гинек'!$G$1102</f>
        <v>4000</v>
      </c>
      <c r="D129" s="38">
        <v>1</v>
      </c>
      <c r="E129" s="37">
        <f t="shared" si="10"/>
        <v>4000</v>
      </c>
      <c r="F129" s="39">
        <f>'[3]гинек'!$I$1054*D129</f>
        <v>309.23</v>
      </c>
      <c r="G129" s="39">
        <f>'[3]гинек'!$J$1054*D129</f>
        <v>93.39</v>
      </c>
      <c r="H129" s="39"/>
      <c r="I129" s="39">
        <f>'[3]гинек'!$L$1054*D129</f>
        <v>1595.7050000000002</v>
      </c>
      <c r="J129" s="39">
        <f>'[3]гинек'!$M$1054*D129</f>
        <v>129.54</v>
      </c>
      <c r="K129" s="31">
        <f t="shared" si="6"/>
        <v>2127.8650000000002</v>
      </c>
      <c r="L129" s="39">
        <f>'[3]гинек'!$O$1054*D129</f>
        <v>112.79</v>
      </c>
      <c r="M129" s="39">
        <f>'[3]гинек'!$P$1054*D129</f>
        <v>34.06</v>
      </c>
      <c r="N129" s="39">
        <f>'[3]гинек'!$Q$1054*D129</f>
        <v>151.96</v>
      </c>
      <c r="O129" s="32">
        <f t="shared" si="11"/>
        <v>298.81000000000006</v>
      </c>
      <c r="P129" s="33">
        <f t="shared" si="12"/>
        <v>2426.675</v>
      </c>
      <c r="Q129" s="17">
        <f>'[3]гинек'!$T$1054*D129</f>
        <v>1573.32</v>
      </c>
      <c r="R129" s="34">
        <f>Q129*R11</f>
        <v>314.664</v>
      </c>
      <c r="S129" s="34">
        <f t="shared" si="13"/>
        <v>1258.656</v>
      </c>
    </row>
    <row r="130" spans="1:19" s="35" customFormat="1" ht="33.75" customHeight="1">
      <c r="A130" s="65" t="str">
        <f>'[3]гинек'!$C$1119</f>
        <v>А16.20.061.002</v>
      </c>
      <c r="B130" s="36" t="str">
        <f>'[2]операции'!$C$1596</f>
        <v>Резекция яичника  с использованием видеоэндоскопических технологий  с помощью коагулятора</v>
      </c>
      <c r="C130" s="37">
        <f>'[3]гинек'!$G$1173</f>
        <v>4000</v>
      </c>
      <c r="D130" s="38">
        <v>1</v>
      </c>
      <c r="E130" s="37">
        <f t="shared" si="10"/>
        <v>4000</v>
      </c>
      <c r="F130" s="39">
        <f>'[3]гинек'!$I$1125*D130</f>
        <v>309.23</v>
      </c>
      <c r="G130" s="39">
        <f>'[3]гинек'!$J$1125*D130</f>
        <v>93.39</v>
      </c>
      <c r="H130" s="39"/>
      <c r="I130" s="39">
        <f>'[3]гинек'!$L$1125*D130</f>
        <v>1595.7050000000002</v>
      </c>
      <c r="J130" s="39">
        <f>'[3]гинек'!$M$1125*D130</f>
        <v>129.54</v>
      </c>
      <c r="K130" s="31">
        <f t="shared" si="6"/>
        <v>2127.8650000000002</v>
      </c>
      <c r="L130" s="39">
        <f>'[3]гинек'!$O$1125*D130</f>
        <v>112.79</v>
      </c>
      <c r="M130" s="39">
        <f>'[3]гинек'!$P$1125*D130</f>
        <v>34.06</v>
      </c>
      <c r="N130" s="39">
        <f>'[3]гинек'!$Q$1125*D130</f>
        <v>151.96</v>
      </c>
      <c r="O130" s="32">
        <f t="shared" si="11"/>
        <v>298.81000000000006</v>
      </c>
      <c r="P130" s="33">
        <f t="shared" si="12"/>
        <v>2426.675</v>
      </c>
      <c r="Q130" s="17">
        <f>'[3]гинек'!$T$1125*D130</f>
        <v>1573.32</v>
      </c>
      <c r="R130" s="34">
        <f>Q130*R11</f>
        <v>314.664</v>
      </c>
      <c r="S130" s="34">
        <f t="shared" si="13"/>
        <v>1258.656</v>
      </c>
    </row>
    <row r="131" spans="1:19" s="35" customFormat="1" ht="23.25" customHeight="1">
      <c r="A131" s="65" t="str">
        <f>'[3]гинек'!$C$1191</f>
        <v>А16.20.033</v>
      </c>
      <c r="B131" s="36" t="str">
        <f>'[2]операции'!$C$1691</f>
        <v>Ветрофиксация матки</v>
      </c>
      <c r="C131" s="37">
        <f>'[3]гинек'!$G$1241</f>
        <v>5500</v>
      </c>
      <c r="D131" s="38">
        <v>1</v>
      </c>
      <c r="E131" s="37">
        <f t="shared" si="10"/>
        <v>5500</v>
      </c>
      <c r="F131" s="39">
        <f>'[3]гинек'!$I$1197*D131</f>
        <v>463.86</v>
      </c>
      <c r="G131" s="39">
        <f>'[3]гинек'!$J$1197*D131</f>
        <v>140.09</v>
      </c>
      <c r="H131" s="39"/>
      <c r="I131" s="39">
        <f>'[3]гинек'!$L$1197*D131</f>
        <v>2009.57</v>
      </c>
      <c r="J131" s="39">
        <f>'[3]гинек'!$M$1197*D131</f>
        <v>18.54</v>
      </c>
      <c r="K131" s="41">
        <f t="shared" si="6"/>
        <v>2632.06</v>
      </c>
      <c r="L131" s="39">
        <f>'[3]гинек'!$O$1197*D131</f>
        <v>169.19</v>
      </c>
      <c r="M131" s="39">
        <f>'[3]гинек'!$P$1197*D131</f>
        <v>51.1</v>
      </c>
      <c r="N131" s="39">
        <f>'[3]гинек'!$Q$1197*D131</f>
        <v>227.93</v>
      </c>
      <c r="O131" s="32">
        <f t="shared" si="11"/>
        <v>448.22</v>
      </c>
      <c r="P131" s="33">
        <f t="shared" si="12"/>
        <v>3080.2799999999997</v>
      </c>
      <c r="Q131" s="17">
        <f>'[3]гинек'!$T$1197*D131</f>
        <v>2419.72</v>
      </c>
      <c r="R131" s="34">
        <f>Q131*R11</f>
        <v>483.94399999999996</v>
      </c>
      <c r="S131" s="34">
        <f t="shared" si="13"/>
        <v>1935.7759999999998</v>
      </c>
    </row>
    <row r="132" spans="1:19" s="35" customFormat="1" ht="21.75" customHeight="1">
      <c r="A132" s="65" t="str">
        <f>'[3]гинек'!$C$1259</f>
        <v>А16.20.036.001</v>
      </c>
      <c r="B132" s="36" t="str">
        <f>'[2]операции'!$C$1788</f>
        <v>Электродиатермоконизация шейки матки</v>
      </c>
      <c r="C132" s="37">
        <f>'[3]гинек'!$G$1310</f>
        <v>800.0029999999999</v>
      </c>
      <c r="D132" s="38">
        <v>1</v>
      </c>
      <c r="E132" s="37">
        <f t="shared" si="10"/>
        <v>800.0029999999999</v>
      </c>
      <c r="F132" s="39">
        <f>'[3]гинек'!$I$1265*D132</f>
        <v>100.52000000000001</v>
      </c>
      <c r="G132" s="39">
        <f>'[3]гинек'!$J$1265*D132</f>
        <v>30.36</v>
      </c>
      <c r="H132" s="39"/>
      <c r="I132" s="39">
        <f>'[3]гинек'!$L$1265*D132</f>
        <v>398.593</v>
      </c>
      <c r="J132" s="39">
        <f>'[3]гинек'!$M$1265*D132</f>
        <v>9.27</v>
      </c>
      <c r="K132" s="31">
        <f t="shared" si="6"/>
        <v>538.7429999999999</v>
      </c>
      <c r="L132" s="39">
        <f>'[3]гинек'!$O$1265*D132</f>
        <v>36.67</v>
      </c>
      <c r="M132" s="39">
        <f>'[3]гинек'!$P$1265*D132</f>
        <v>11.07</v>
      </c>
      <c r="N132" s="39">
        <f>'[3]гинек'!$Q$1265*D132</f>
        <v>49.4</v>
      </c>
      <c r="O132" s="32">
        <f t="shared" si="11"/>
        <v>97.14</v>
      </c>
      <c r="P132" s="33">
        <f t="shared" si="12"/>
        <v>635.8829999999999</v>
      </c>
      <c r="Q132" s="17">
        <f>'[3]гинек'!$T$1265*D132</f>
        <v>164.12</v>
      </c>
      <c r="R132" s="34">
        <f>Q132*R11</f>
        <v>32.824000000000005</v>
      </c>
      <c r="S132" s="34">
        <f t="shared" si="13"/>
        <v>131.296</v>
      </c>
    </row>
    <row r="133" spans="1:19" s="42" customFormat="1" ht="23.25" customHeight="1">
      <c r="A133" s="65" t="str">
        <f>'[3]гинек'!$C$1329</f>
        <v>А16.20.037</v>
      </c>
      <c r="B133" s="36" t="str">
        <f>'[2]операции'!$C$1885</f>
        <v>Искусственное прерывание беременности (аборт)</v>
      </c>
      <c r="C133" s="37">
        <f>'[3]гинек'!$G$1380</f>
        <v>549.998</v>
      </c>
      <c r="D133" s="38">
        <v>1</v>
      </c>
      <c r="E133" s="37">
        <f t="shared" si="10"/>
        <v>549.998</v>
      </c>
      <c r="F133" s="39">
        <f>'[3]гинек'!$I$1335*D133</f>
        <v>100.52000000000001</v>
      </c>
      <c r="G133" s="39">
        <f>'[3]гинек'!$J$1335*D133</f>
        <v>30.36</v>
      </c>
      <c r="H133" s="39"/>
      <c r="I133" s="39">
        <f>'[3]гинек'!$L$1335*D133</f>
        <v>279.868</v>
      </c>
      <c r="J133" s="39">
        <f>'[3]гинек'!$M$1335*D133</f>
        <v>9.27</v>
      </c>
      <c r="K133" s="41">
        <f t="shared" si="6"/>
        <v>420.018</v>
      </c>
      <c r="L133" s="39">
        <f>'[3]гинек'!$O$1335*D133</f>
        <v>36.67</v>
      </c>
      <c r="M133" s="39">
        <f>'[3]гинек'!$P$1335*D133</f>
        <v>11.07</v>
      </c>
      <c r="N133" s="39">
        <f>'[3]гинек'!$Q$1335*D133</f>
        <v>49.4</v>
      </c>
      <c r="O133" s="32">
        <f t="shared" si="11"/>
        <v>97.14</v>
      </c>
      <c r="P133" s="33">
        <f t="shared" si="12"/>
        <v>517.158</v>
      </c>
      <c r="Q133" s="17">
        <f>'[3]гинек'!$T$1335*D133</f>
        <v>32.84</v>
      </c>
      <c r="R133" s="34">
        <f>Q133*R11</f>
        <v>6.568000000000001</v>
      </c>
      <c r="S133" s="34">
        <f t="shared" si="13"/>
        <v>26.272000000000002</v>
      </c>
    </row>
    <row r="134" spans="1:19" s="35" customFormat="1" ht="24.75" customHeight="1">
      <c r="A134" s="65" t="str">
        <f>'[3]гинек'!$C$1398</f>
        <v>А16.20.038</v>
      </c>
      <c r="B134" s="36" t="str">
        <f>'[2]операции'!$C$1982</f>
        <v>Операция по поводу бесплодия на придатках матки</v>
      </c>
      <c r="C134" s="37">
        <f>'[3]гинек'!$G$1450</f>
        <v>4000</v>
      </c>
      <c r="D134" s="38">
        <v>1</v>
      </c>
      <c r="E134" s="37">
        <f t="shared" si="10"/>
        <v>4000</v>
      </c>
      <c r="F134" s="39">
        <f>'[3]гинек'!$I$1404*D134</f>
        <v>309.23</v>
      </c>
      <c r="G134" s="39">
        <f>'[3]гинек'!$J$1404*D134</f>
        <v>93.39</v>
      </c>
      <c r="H134" s="39"/>
      <c r="I134" s="39">
        <f>'[3]гинек'!$L$1404*D134</f>
        <v>1595.7050000000002</v>
      </c>
      <c r="J134" s="39">
        <f>'[3]гинек'!$M$1404*D134</f>
        <v>13.67</v>
      </c>
      <c r="K134" s="31">
        <f t="shared" si="6"/>
        <v>2011.9950000000003</v>
      </c>
      <c r="L134" s="39">
        <f>'[3]гинек'!$O$1404*D134</f>
        <v>112.79</v>
      </c>
      <c r="M134" s="39">
        <f>'[3]гинек'!$P$1404*D134</f>
        <v>34.06</v>
      </c>
      <c r="N134" s="39">
        <f>'[3]гинек'!$Q$1404*D134</f>
        <v>151.96</v>
      </c>
      <c r="O134" s="32">
        <f t="shared" si="11"/>
        <v>298.81000000000006</v>
      </c>
      <c r="P134" s="33">
        <f t="shared" si="12"/>
        <v>2310.8050000000003</v>
      </c>
      <c r="Q134" s="17">
        <f>'[3]гинек'!$T$1404*D134</f>
        <v>1689.19</v>
      </c>
      <c r="R134" s="34">
        <f>Q134*R11</f>
        <v>337.838</v>
      </c>
      <c r="S134" s="34">
        <f t="shared" si="13"/>
        <v>1351.352</v>
      </c>
    </row>
    <row r="135" spans="1:19" s="35" customFormat="1" ht="24" customHeight="1">
      <c r="A135" s="65" t="str">
        <f>'[3]гинек'!$C$1467</f>
        <v>А16.20.017</v>
      </c>
      <c r="B135" s="36" t="str">
        <f>'[2]операции'!$C$2078</f>
        <v>Удаление параовариальной кисты лапаротомическое</v>
      </c>
      <c r="C135" s="37">
        <f>'[3]гинек'!$G$1519</f>
        <v>3200</v>
      </c>
      <c r="D135" s="38">
        <v>1</v>
      </c>
      <c r="E135" s="37">
        <f t="shared" si="10"/>
        <v>3200</v>
      </c>
      <c r="F135" s="39">
        <f>'[3]гинек'!$I$1473*D135</f>
        <v>309.23</v>
      </c>
      <c r="G135" s="39">
        <f>'[3]гинек'!$J$1473*D135</f>
        <v>93.39</v>
      </c>
      <c r="H135" s="39"/>
      <c r="I135" s="39">
        <f>'[3]гинек'!$L$1473*D135</f>
        <v>2009.57</v>
      </c>
      <c r="J135" s="39">
        <f>'[3]гинек'!$M$1473*D135</f>
        <v>13.67</v>
      </c>
      <c r="K135" s="31">
        <f t="shared" si="6"/>
        <v>2425.86</v>
      </c>
      <c r="L135" s="39">
        <f>'[3]гинек'!$O$1473*D135</f>
        <v>112.79</v>
      </c>
      <c r="M135" s="39">
        <f>'[3]гинек'!$P$1473*D135</f>
        <v>34.06</v>
      </c>
      <c r="N135" s="39">
        <f>'[3]гинек'!$Q$1473*D135</f>
        <v>151.96</v>
      </c>
      <c r="O135" s="32">
        <f t="shared" si="11"/>
        <v>298.81000000000006</v>
      </c>
      <c r="P135" s="33">
        <f t="shared" si="12"/>
        <v>2724.67</v>
      </c>
      <c r="Q135" s="17">
        <f>'[3]гинек'!$T$1473*D135</f>
        <v>475.33</v>
      </c>
      <c r="R135" s="34">
        <f>Q135*R11</f>
        <v>95.066</v>
      </c>
      <c r="S135" s="34">
        <f t="shared" si="13"/>
        <v>380.264</v>
      </c>
    </row>
    <row r="136" spans="1:19" s="35" customFormat="1" ht="31.5" customHeight="1">
      <c r="A136" s="65" t="str">
        <f>'[3]гинек'!$C$1536</f>
        <v>А16.20.017.001</v>
      </c>
      <c r="B136" s="36" t="str">
        <f>'[2]операции'!$C$2173</f>
        <v>Удаление параовариальной кисты  с использованием видеоэндоскопических технологий</v>
      </c>
      <c r="C136" s="37">
        <f>'[3]гинек'!$G$1586</f>
        <v>4000</v>
      </c>
      <c r="D136" s="38">
        <v>1</v>
      </c>
      <c r="E136" s="37">
        <f t="shared" si="10"/>
        <v>4000</v>
      </c>
      <c r="F136" s="39">
        <f>'[3]гинек'!$I$1542*D136</f>
        <v>309.23</v>
      </c>
      <c r="G136" s="39">
        <f>'[3]гинек'!$J$1542*D136</f>
        <v>93.39</v>
      </c>
      <c r="H136" s="39"/>
      <c r="I136" s="39">
        <f>'[3]гинек'!$L$1542*D136</f>
        <v>1595.7050000000002</v>
      </c>
      <c r="J136" s="39">
        <f>'[3]гинек'!$M$1542*D136</f>
        <v>129.54</v>
      </c>
      <c r="K136" s="31">
        <f t="shared" si="6"/>
        <v>2127.8650000000002</v>
      </c>
      <c r="L136" s="39">
        <f>'[3]гинек'!$O$1542*D136</f>
        <v>112.79</v>
      </c>
      <c r="M136" s="39">
        <f>'[3]гинек'!$P$1542*D136</f>
        <v>34.06</v>
      </c>
      <c r="N136" s="39">
        <f>'[3]гинек'!$Q$1542*D136</f>
        <v>151.96</v>
      </c>
      <c r="O136" s="32">
        <f t="shared" si="11"/>
        <v>298.81000000000006</v>
      </c>
      <c r="P136" s="33">
        <f t="shared" si="12"/>
        <v>2426.675</v>
      </c>
      <c r="Q136" s="17">
        <f>'[3]гинек'!$T$1542*D136</f>
        <v>1573.32</v>
      </c>
      <c r="R136" s="34">
        <f>Q136*R11</f>
        <v>314.664</v>
      </c>
      <c r="S136" s="34">
        <f t="shared" si="13"/>
        <v>1258.656</v>
      </c>
    </row>
    <row r="137" spans="1:19" s="35" customFormat="1" ht="17.25" customHeight="1">
      <c r="A137" s="65" t="str">
        <f>'[3]гинек'!$C$1603</f>
        <v>А16.20.021</v>
      </c>
      <c r="B137" s="36" t="str">
        <f>'[2]операции'!$C$2243</f>
        <v>Рассечение девственной плевы</v>
      </c>
      <c r="C137" s="37">
        <f>'[3]гинек'!$G$1653</f>
        <v>1400</v>
      </c>
      <c r="D137" s="38">
        <v>1</v>
      </c>
      <c r="E137" s="37">
        <f t="shared" si="10"/>
        <v>1400</v>
      </c>
      <c r="F137" s="39">
        <f>'[3]гинек'!$I$1609*D137</f>
        <v>50.269999999999996</v>
      </c>
      <c r="G137" s="39">
        <f>'[3]гинек'!$J$1609*D137</f>
        <v>15.18</v>
      </c>
      <c r="H137" s="39"/>
      <c r="I137" s="39">
        <f>'[3]гинек'!$L$1609*D137</f>
        <v>1175.3200000000004</v>
      </c>
      <c r="J137" s="39">
        <f>'[3]гинек'!$M$1609*D137</f>
        <v>1.42</v>
      </c>
      <c r="K137" s="31">
        <f t="shared" si="6"/>
        <v>1242.1900000000005</v>
      </c>
      <c r="L137" s="39">
        <f>'[3]гинек'!$O$1609*D137</f>
        <v>18.33</v>
      </c>
      <c r="M137" s="39">
        <f>'[3]гинек'!$P$1609*D137</f>
        <v>5.54</v>
      </c>
      <c r="N137" s="39">
        <f>'[3]гинек'!$Q$1609*D137</f>
        <v>24.7</v>
      </c>
      <c r="O137" s="32">
        <f t="shared" si="11"/>
        <v>48.56999999999999</v>
      </c>
      <c r="P137" s="33">
        <f t="shared" si="12"/>
        <v>1290.7600000000004</v>
      </c>
      <c r="Q137" s="17">
        <f>'[3]гинек'!$T$1609*D137</f>
        <v>109.24</v>
      </c>
      <c r="R137" s="34">
        <f>Q137*R11</f>
        <v>21.848</v>
      </c>
      <c r="S137" s="34">
        <f t="shared" si="13"/>
        <v>87.392</v>
      </c>
    </row>
    <row r="138" spans="1:19" s="35" customFormat="1" ht="18.75" customHeight="1">
      <c r="A138" s="65" t="str">
        <f>'[3]гинек'!$C$1670</f>
        <v>А16.20.023</v>
      </c>
      <c r="B138" s="36" t="str">
        <f>'[2]операции'!$C$2319</f>
        <v>Восстановление влагалищной стенки</v>
      </c>
      <c r="C138" s="37">
        <f>'[3]гинек'!$G$1718</f>
        <v>1999.9999999999998</v>
      </c>
      <c r="D138" s="38">
        <v>1</v>
      </c>
      <c r="E138" s="37">
        <f t="shared" si="10"/>
        <v>1999.9999999999998</v>
      </c>
      <c r="F138" s="39">
        <f>'[3]гинек'!$I$1676*D138</f>
        <v>100.52000000000001</v>
      </c>
      <c r="G138" s="39">
        <f>'[3]гинек'!$J$1676*D138</f>
        <v>30.36</v>
      </c>
      <c r="H138" s="39"/>
      <c r="I138" s="39">
        <f>'[3]гинек'!$L$1676*D138</f>
        <v>1479.2999999999997</v>
      </c>
      <c r="J138" s="39">
        <f>'[3]гинек'!$M$1676*D138</f>
        <v>2.84</v>
      </c>
      <c r="K138" s="31">
        <f t="shared" si="6"/>
        <v>1613.0199999999998</v>
      </c>
      <c r="L138" s="39">
        <f>'[3]гинек'!$O$1676*D138</f>
        <v>36.67</v>
      </c>
      <c r="M138" s="39">
        <f>'[3]гинек'!$P$1676*D138</f>
        <v>11.07</v>
      </c>
      <c r="N138" s="39">
        <f>'[3]гинек'!$Q$1676*D138</f>
        <v>49.4</v>
      </c>
      <c r="O138" s="32">
        <f t="shared" si="11"/>
        <v>97.14</v>
      </c>
      <c r="P138" s="33">
        <f t="shared" si="12"/>
        <v>1710.1599999999999</v>
      </c>
      <c r="Q138" s="17">
        <f>'[3]гинек'!$T$1676*D138</f>
        <v>289.84</v>
      </c>
      <c r="R138" s="34">
        <f>Q138*R11</f>
        <v>57.967999999999996</v>
      </c>
      <c r="S138" s="34">
        <f t="shared" si="13"/>
        <v>231.87199999999999</v>
      </c>
    </row>
    <row r="139" spans="1:19" s="35" customFormat="1" ht="20.25" customHeight="1">
      <c r="A139" s="65" t="str">
        <f>'[3]гинек'!$C$1735</f>
        <v>А16.20.025</v>
      </c>
      <c r="B139" s="36" t="str">
        <f>'[2]операции'!$C$2394</f>
        <v>Зашивание разрыва влагалища в промежности</v>
      </c>
      <c r="C139" s="37">
        <f>'[3]гинек'!$G$1784</f>
        <v>2300</v>
      </c>
      <c r="D139" s="38">
        <v>1</v>
      </c>
      <c r="E139" s="37">
        <f t="shared" si="10"/>
        <v>2300</v>
      </c>
      <c r="F139" s="39">
        <f>'[3]гинек'!$I$1741*D139</f>
        <v>100.52000000000001</v>
      </c>
      <c r="G139" s="39">
        <f>'[3]гинек'!$J$1741*D139</f>
        <v>30.36</v>
      </c>
      <c r="H139" s="39"/>
      <c r="I139" s="39">
        <f>'[3]гинек'!$L$1741*D139</f>
        <v>1479.2999999999997</v>
      </c>
      <c r="J139" s="39">
        <f>'[3]гинек'!$M$1741*D139</f>
        <v>2.84</v>
      </c>
      <c r="K139" s="31">
        <f t="shared" si="6"/>
        <v>1613.0199999999998</v>
      </c>
      <c r="L139" s="39">
        <f>'[3]гинек'!$O$1741*D139</f>
        <v>36.67</v>
      </c>
      <c r="M139" s="39">
        <f>'[3]гинек'!$P$1741*D139</f>
        <v>11.07</v>
      </c>
      <c r="N139" s="39">
        <f>'[3]гинек'!$Q$1741*D139</f>
        <v>49.4</v>
      </c>
      <c r="O139" s="32">
        <f t="shared" si="11"/>
        <v>97.14</v>
      </c>
      <c r="P139" s="33">
        <f t="shared" si="12"/>
        <v>1710.1599999999999</v>
      </c>
      <c r="Q139" s="17">
        <f>'[3]гинек'!$T$1741*D139</f>
        <v>589.84</v>
      </c>
      <c r="R139" s="34">
        <f>Q139*R11</f>
        <v>117.96800000000002</v>
      </c>
      <c r="S139" s="34">
        <f t="shared" si="13"/>
        <v>471.872</v>
      </c>
    </row>
    <row r="140" spans="1:19" s="35" customFormat="1" ht="21.75" customHeight="1">
      <c r="A140" s="65" t="str">
        <f>'[3]гинек'!$C$1801</f>
        <v>А16.20.025.001</v>
      </c>
      <c r="B140" s="36" t="str">
        <f>'[2]операции'!$C$2467</f>
        <v>Зашивание разрыв шейки матки</v>
      </c>
      <c r="C140" s="37">
        <f>'[3]гинек'!$G$1850</f>
        <v>2500</v>
      </c>
      <c r="D140" s="38">
        <v>1</v>
      </c>
      <c r="E140" s="37">
        <f t="shared" si="10"/>
        <v>2500</v>
      </c>
      <c r="F140" s="39">
        <f>'[3]гинек'!$I$1807*D140</f>
        <v>100.52000000000001</v>
      </c>
      <c r="G140" s="39">
        <f>'[3]гинек'!$J$1807*D140</f>
        <v>30.36</v>
      </c>
      <c r="H140" s="39"/>
      <c r="I140" s="39">
        <f>'[3]гинек'!$L$1807*D140</f>
        <v>1479.2999999999997</v>
      </c>
      <c r="J140" s="39">
        <f>'[3]гинек'!$M$1807*D140</f>
        <v>2.84</v>
      </c>
      <c r="K140" s="31">
        <f t="shared" si="6"/>
        <v>1613.0199999999998</v>
      </c>
      <c r="L140" s="39">
        <f>'[3]гинек'!$O$1807*D140</f>
        <v>36.67</v>
      </c>
      <c r="M140" s="39">
        <f>'[3]гинек'!$P$1807*D140</f>
        <v>11.07</v>
      </c>
      <c r="N140" s="39">
        <f>'[3]гинек'!$Q$1807*D140</f>
        <v>49.4</v>
      </c>
      <c r="O140" s="32">
        <f t="shared" si="11"/>
        <v>97.14</v>
      </c>
      <c r="P140" s="33">
        <f t="shared" si="12"/>
        <v>1710.1599999999999</v>
      </c>
      <c r="Q140" s="17">
        <f>'[3]гинек'!$T$1807*D140</f>
        <v>789.84</v>
      </c>
      <c r="R140" s="34">
        <f>Q140*R11</f>
        <v>157.96800000000002</v>
      </c>
      <c r="S140" s="34">
        <f t="shared" si="13"/>
        <v>631.8720000000001</v>
      </c>
    </row>
    <row r="141" spans="1:19" s="35" customFormat="1" ht="20.25" customHeight="1">
      <c r="A141" s="65" t="str">
        <f>'[3]гинек'!$C$1868</f>
        <v>А16.20.028</v>
      </c>
      <c r="B141" s="36" t="str">
        <f>'[2]операции'!$C$2540</f>
        <v>Операции при опущении стенок матки и влагалища</v>
      </c>
      <c r="C141" s="37">
        <f>'[3]гинек'!$G$1916</f>
        <v>3699.9999999999995</v>
      </c>
      <c r="D141" s="38">
        <v>1</v>
      </c>
      <c r="E141" s="37">
        <f t="shared" si="10"/>
        <v>3699.9999999999995</v>
      </c>
      <c r="F141" s="39">
        <f>'[3]гинек'!$I$1874*D141</f>
        <v>463.86</v>
      </c>
      <c r="G141" s="39">
        <f>'[3]гинек'!$J$1874*D141</f>
        <v>140.09</v>
      </c>
      <c r="H141" s="39"/>
      <c r="I141" s="39">
        <f>'[3]гинек'!$L$1874*D141</f>
        <v>1479.2999999999997</v>
      </c>
      <c r="J141" s="39">
        <f>'[3]гинек'!$M$1874*D141</f>
        <v>5.68</v>
      </c>
      <c r="K141" s="31">
        <f t="shared" si="6"/>
        <v>2088.93</v>
      </c>
      <c r="L141" s="39">
        <f>'[3]гинек'!$O$1874*D141</f>
        <v>169.19</v>
      </c>
      <c r="M141" s="39">
        <f>'[3]гинек'!$P$1874*D141</f>
        <v>51.1</v>
      </c>
      <c r="N141" s="39">
        <f>'[3]гинек'!$Q$1874*D141</f>
        <v>227.93</v>
      </c>
      <c r="O141" s="32">
        <f t="shared" si="11"/>
        <v>448.22</v>
      </c>
      <c r="P141" s="33">
        <f t="shared" si="12"/>
        <v>2537.1499999999996</v>
      </c>
      <c r="Q141" s="17">
        <f>'[3]гинек'!$T$1874*D141</f>
        <v>1162.85</v>
      </c>
      <c r="R141" s="34">
        <f>Q141*R11</f>
        <v>232.57</v>
      </c>
      <c r="S141" s="34">
        <f t="shared" si="13"/>
        <v>930.28</v>
      </c>
    </row>
    <row r="142" spans="1:19" s="35" customFormat="1" ht="19.5" customHeight="1">
      <c r="A142" s="65" t="str">
        <f>'[3]гинек'!$C$1932</f>
        <v>А11.20.008</v>
      </c>
      <c r="B142" s="36" t="str">
        <f>'[2]операции'!$C$2619</f>
        <v>Раздельное дагностическое выскабливание полости матки и цервикального канала</v>
      </c>
      <c r="C142" s="37">
        <f>'[3]гинек'!$G$1980</f>
        <v>1599.9980000000005</v>
      </c>
      <c r="D142" s="38">
        <v>1</v>
      </c>
      <c r="E142" s="37">
        <f t="shared" si="10"/>
        <v>1599.9980000000005</v>
      </c>
      <c r="F142" s="39">
        <f>'[3]гинек'!$I$1938*D142</f>
        <v>77.31</v>
      </c>
      <c r="G142" s="39">
        <f>'[3]гинек'!$J$1938*D142</f>
        <v>23.35</v>
      </c>
      <c r="H142" s="39"/>
      <c r="I142" s="39">
        <f>'[3]гинек'!$L$1938*D142</f>
        <v>1043.2780000000002</v>
      </c>
      <c r="J142" s="39">
        <f>'[3]гинек'!$M$1938*D142</f>
        <v>0.95</v>
      </c>
      <c r="K142" s="31">
        <f t="shared" si="6"/>
        <v>1144.8880000000004</v>
      </c>
      <c r="L142" s="39">
        <f>'[3]гинек'!$O$1938*D142</f>
        <v>28.2</v>
      </c>
      <c r="M142" s="39">
        <f>'[3]гинек'!$P$1938*D142</f>
        <v>8.52</v>
      </c>
      <c r="N142" s="39">
        <f>'[3]гинек'!$Q$1938*D142</f>
        <v>37.99</v>
      </c>
      <c r="O142" s="32">
        <f t="shared" si="11"/>
        <v>74.71000000000001</v>
      </c>
      <c r="P142" s="33">
        <f t="shared" si="12"/>
        <v>1219.5980000000004</v>
      </c>
      <c r="Q142" s="17">
        <f>'[3]гинек'!$T$1938*D142</f>
        <v>380.4</v>
      </c>
      <c r="R142" s="34">
        <f>Q142*R11</f>
        <v>76.08</v>
      </c>
      <c r="S142" s="34">
        <f t="shared" si="13"/>
        <v>304.32</v>
      </c>
    </row>
    <row r="143" spans="1:19" s="35" customFormat="1" ht="21" customHeight="1">
      <c r="A143" s="65" t="str">
        <f>'[3]гинек'!$C$1997</f>
        <v>А11.20.001</v>
      </c>
      <c r="B143" s="36" t="str">
        <f>'[2]операции'!$C$2694</f>
        <v>Биопсия яичника</v>
      </c>
      <c r="C143" s="37">
        <f>'[3]гинек'!$G$2045</f>
        <v>3000</v>
      </c>
      <c r="D143" s="38">
        <v>1</v>
      </c>
      <c r="E143" s="37">
        <f t="shared" si="10"/>
        <v>3000</v>
      </c>
      <c r="F143" s="39">
        <f>'[3]гинек'!$I$2003*D143</f>
        <v>206.16000000000003</v>
      </c>
      <c r="G143" s="39">
        <f>'[3]гинек'!$J$2003*D143</f>
        <v>62.26</v>
      </c>
      <c r="H143" s="39"/>
      <c r="I143" s="39">
        <f>'[3]гинек'!$L$2003*D143</f>
        <v>1595.7050000000002</v>
      </c>
      <c r="J143" s="39">
        <f>'[3]гинек'!$M$2003*D143</f>
        <v>2.53</v>
      </c>
      <c r="K143" s="31">
        <f t="shared" si="6"/>
        <v>1866.6550000000002</v>
      </c>
      <c r="L143" s="39">
        <f>'[3]гинек'!$O$2003*D143</f>
        <v>75.19</v>
      </c>
      <c r="M143" s="39">
        <f>'[3]гинек'!$P$2003*D143</f>
        <v>22.71</v>
      </c>
      <c r="N143" s="39">
        <f>'[3]гинек'!$Q$2003*D143</f>
        <v>101.3</v>
      </c>
      <c r="O143" s="32">
        <f t="shared" si="11"/>
        <v>199.2</v>
      </c>
      <c r="P143" s="33">
        <f t="shared" si="12"/>
        <v>2065.855</v>
      </c>
      <c r="Q143" s="17">
        <f>'[3]гинек'!$T$2003*D143</f>
        <v>934.14</v>
      </c>
      <c r="R143" s="34">
        <f>Q143*R11</f>
        <v>186.828</v>
      </c>
      <c r="S143" s="34">
        <f t="shared" si="13"/>
        <v>747.312</v>
      </c>
    </row>
    <row r="144" spans="1:19" s="35" customFormat="1" ht="20.25" customHeight="1">
      <c r="A144" s="65" t="str">
        <f>'[3]гинек'!$C$2063</f>
        <v>А11.20.015</v>
      </c>
      <c r="B144" s="36" t="str">
        <f>'[2]операции'!$C$2769</f>
        <v>Удаление внутриматочной спирали</v>
      </c>
      <c r="C144" s="37">
        <f>'[3]гинек'!$G$2112</f>
        <v>700.0029999999999</v>
      </c>
      <c r="D144" s="38">
        <v>1</v>
      </c>
      <c r="E144" s="37">
        <f t="shared" si="10"/>
        <v>700.0029999999999</v>
      </c>
      <c r="F144" s="39">
        <f>'[3]гинек'!$I$2069*D144</f>
        <v>67.02000000000001</v>
      </c>
      <c r="G144" s="39">
        <f>'[3]гинек'!$J$2069*D144</f>
        <v>20.24</v>
      </c>
      <c r="H144" s="39"/>
      <c r="I144" s="39">
        <f>'[3]гинек'!$L$2069*D144</f>
        <v>398.593</v>
      </c>
      <c r="J144" s="39">
        <f>'[3]гинек'!$M$2069*D144</f>
        <v>1.89</v>
      </c>
      <c r="K144" s="31">
        <f t="shared" si="6"/>
        <v>487.743</v>
      </c>
      <c r="L144" s="39">
        <f>'[3]гинек'!$O$2069*D144</f>
        <v>24.44</v>
      </c>
      <c r="M144" s="39">
        <f>'[3]гинек'!$P$2069*D144</f>
        <v>7.38</v>
      </c>
      <c r="N144" s="39">
        <f>'[3]гинек'!$Q$2069*D144</f>
        <v>32.93</v>
      </c>
      <c r="O144" s="32">
        <f t="shared" si="11"/>
        <v>64.75</v>
      </c>
      <c r="P144" s="33">
        <f t="shared" si="12"/>
        <v>552.4929999999999</v>
      </c>
      <c r="Q144" s="17">
        <f>'[3]гинек'!$T$2069*D144</f>
        <v>147.51</v>
      </c>
      <c r="R144" s="34">
        <f>Q144*R11</f>
        <v>29.502</v>
      </c>
      <c r="S144" s="34">
        <f t="shared" si="13"/>
        <v>118.008</v>
      </c>
    </row>
    <row r="145" spans="1:19" s="35" customFormat="1" ht="21" customHeight="1">
      <c r="A145" s="65" t="str">
        <f>'[3]гинек'!$C$2130</f>
        <v>А11.20.014</v>
      </c>
      <c r="B145" s="36" t="str">
        <f>'[2]операции'!$C$2844</f>
        <v>Введение внутриматочной спирали</v>
      </c>
      <c r="C145" s="37">
        <f>'[3]гинек'!$G$2178</f>
        <v>800.0029999999999</v>
      </c>
      <c r="D145" s="38">
        <v>1</v>
      </c>
      <c r="E145" s="37">
        <f t="shared" si="10"/>
        <v>800.0029999999999</v>
      </c>
      <c r="F145" s="39">
        <f>'[3]гинек'!$I$2136*D145</f>
        <v>67.02000000000001</v>
      </c>
      <c r="G145" s="39">
        <f>'[3]гинек'!$J$2136*D145</f>
        <v>20.24</v>
      </c>
      <c r="H145" s="39"/>
      <c r="I145" s="39">
        <f>'[3]гинек'!$L$2136*D145</f>
        <v>398.593</v>
      </c>
      <c r="J145" s="39">
        <f>'[3]гинек'!$M$2136*D145</f>
        <v>1.89</v>
      </c>
      <c r="K145" s="31">
        <f t="shared" si="6"/>
        <v>487.743</v>
      </c>
      <c r="L145" s="39">
        <f>'[3]гинек'!$O$2136*D145</f>
        <v>24.44</v>
      </c>
      <c r="M145" s="39">
        <f>'[3]гинек'!$P$2136*D145</f>
        <v>7.38</v>
      </c>
      <c r="N145" s="39">
        <f>'[3]гинек'!$Q$2136*D145</f>
        <v>32.93</v>
      </c>
      <c r="O145" s="32">
        <f t="shared" si="11"/>
        <v>64.75</v>
      </c>
      <c r="P145" s="33">
        <f t="shared" si="12"/>
        <v>552.4929999999999</v>
      </c>
      <c r="Q145" s="17">
        <f>'[3]гинек'!$T$2136*D145</f>
        <v>247.51</v>
      </c>
      <c r="R145" s="34">
        <f>Q145*R11</f>
        <v>49.502</v>
      </c>
      <c r="S145" s="34">
        <f t="shared" si="13"/>
        <v>198.00799999999998</v>
      </c>
    </row>
    <row r="146" spans="1:19" s="35" customFormat="1" ht="20.25" customHeight="1">
      <c r="A146" s="65" t="str">
        <f>'[3]гинек'!$C$2195</f>
        <v>А16.20.041</v>
      </c>
      <c r="B146" s="36" t="str">
        <f>'[2]операции'!$C$2919</f>
        <v>Стерилизация маточных труб лапаротомическая</v>
      </c>
      <c r="C146" s="37">
        <f>'[3]гинек'!$G$2245</f>
        <v>3500</v>
      </c>
      <c r="D146" s="38">
        <v>1</v>
      </c>
      <c r="E146" s="37">
        <f t="shared" si="10"/>
        <v>3500</v>
      </c>
      <c r="F146" s="39">
        <f>'[3]гинек'!$I$2201*D146</f>
        <v>206.16000000000003</v>
      </c>
      <c r="G146" s="39">
        <f>'[3]гинек'!$J$2201*D146</f>
        <v>62.26</v>
      </c>
      <c r="H146" s="39"/>
      <c r="I146" s="39">
        <f>'[3]гинек'!$L$2201*D146</f>
        <v>2009.57</v>
      </c>
      <c r="J146" s="39">
        <f>'[3]гинек'!$M$2201*D146</f>
        <v>83.53</v>
      </c>
      <c r="K146" s="31">
        <f t="shared" si="6"/>
        <v>2361.52</v>
      </c>
      <c r="L146" s="39">
        <f>'[3]гинек'!$O$2201*D146</f>
        <v>75.19</v>
      </c>
      <c r="M146" s="39">
        <f>'[3]гинек'!$P$2201*D146</f>
        <v>22.71</v>
      </c>
      <c r="N146" s="39">
        <f>'[3]гинек'!$Q$2201*D146</f>
        <v>101.3</v>
      </c>
      <c r="O146" s="32">
        <f t="shared" si="11"/>
        <v>199.2</v>
      </c>
      <c r="P146" s="33">
        <f t="shared" si="12"/>
        <v>2560.72</v>
      </c>
      <c r="Q146" s="17">
        <f>'[3]гинек'!$T$2201*D146</f>
        <v>939.28</v>
      </c>
      <c r="R146" s="34">
        <f>Q146*R11</f>
        <v>187.856</v>
      </c>
      <c r="S146" s="34">
        <f t="shared" si="13"/>
        <v>751.424</v>
      </c>
    </row>
    <row r="147" spans="1:19" s="35" customFormat="1" ht="25.5" customHeight="1">
      <c r="A147" s="65" t="str">
        <f>'[3]гинек'!$C$2262</f>
        <v>А16.20.041.001</v>
      </c>
      <c r="B147" s="36" t="str">
        <f>'[2]операции'!$C$2995</f>
        <v>Стерилизация маточных труб с использованием видеоэндоскопических технологий</v>
      </c>
      <c r="C147" s="37">
        <f>'[3]гинек'!$G$2315</f>
        <v>3500</v>
      </c>
      <c r="D147" s="38">
        <v>1</v>
      </c>
      <c r="E147" s="37">
        <f t="shared" si="10"/>
        <v>3500</v>
      </c>
      <c r="F147" s="39">
        <f>'[3]гинек'!$I$2268*D147</f>
        <v>309.23</v>
      </c>
      <c r="G147" s="39">
        <f>'[3]гинек'!$J$2268*D147</f>
        <v>93.39</v>
      </c>
      <c r="H147" s="39"/>
      <c r="I147" s="39">
        <f>'[3]гинек'!$L$2268*D147</f>
        <v>1595.7050000000002</v>
      </c>
      <c r="J147" s="39">
        <f>'[3]гинек'!$M$2268*D147</f>
        <v>128.21</v>
      </c>
      <c r="K147" s="31">
        <f t="shared" si="6"/>
        <v>2126.5350000000003</v>
      </c>
      <c r="L147" s="39">
        <f>'[3]гинек'!$O$2268*D147</f>
        <v>112.79</v>
      </c>
      <c r="M147" s="39">
        <f>'[3]гинек'!$P$2268*D147</f>
        <v>34.06</v>
      </c>
      <c r="N147" s="39">
        <f>'[3]гинек'!$Q$2268*D147</f>
        <v>151.96</v>
      </c>
      <c r="O147" s="32">
        <f t="shared" si="11"/>
        <v>298.81000000000006</v>
      </c>
      <c r="P147" s="33">
        <f t="shared" si="12"/>
        <v>2425.3450000000003</v>
      </c>
      <c r="Q147" s="17">
        <f>'[3]гинек'!$T$2268*D147</f>
        <v>1074.65</v>
      </c>
      <c r="R147" s="34">
        <f>Q147*R11</f>
        <v>214.93000000000004</v>
      </c>
      <c r="S147" s="34">
        <f t="shared" si="13"/>
        <v>859.72</v>
      </c>
    </row>
    <row r="148" spans="1:19" s="35" customFormat="1" ht="18.75" customHeight="1">
      <c r="A148" s="65" t="str">
        <f>'[3]гинек'!$C$2340</f>
        <v>А03.20.003</v>
      </c>
      <c r="B148" s="36" t="str">
        <f>'[2]операции'!$C$3160</f>
        <v>Гистероскопия</v>
      </c>
      <c r="C148" s="37">
        <f>'[3]гинек'!$G$2390</f>
        <v>1999.9980000000003</v>
      </c>
      <c r="D148" s="38">
        <v>1</v>
      </c>
      <c r="E148" s="37">
        <f t="shared" si="10"/>
        <v>1999.9980000000003</v>
      </c>
      <c r="F148" s="39">
        <f>'[3]гинек'!$I$2346*D148</f>
        <v>231.93</v>
      </c>
      <c r="G148" s="39">
        <f>'[3]гинек'!$J$2346*D148</f>
        <v>70.04</v>
      </c>
      <c r="H148" s="39"/>
      <c r="I148" s="39">
        <f>'[3]гинек'!$L$2346*D148</f>
        <v>1043.2780000000002</v>
      </c>
      <c r="J148" s="39">
        <f>'[3]гинек'!$M$2346*D148</f>
        <v>10.15</v>
      </c>
      <c r="K148" s="31">
        <f t="shared" si="6"/>
        <v>1355.3980000000004</v>
      </c>
      <c r="L148" s="39">
        <f>'[3]гинек'!$O$2346*D148</f>
        <v>84.59</v>
      </c>
      <c r="M148" s="39">
        <f>'[3]гинек'!$P$2346*D148</f>
        <v>25.55</v>
      </c>
      <c r="N148" s="39">
        <f>'[3]гинек'!$Q$2346*D148</f>
        <v>113.97</v>
      </c>
      <c r="O148" s="32">
        <f t="shared" si="11"/>
        <v>224.11</v>
      </c>
      <c r="P148" s="33">
        <f t="shared" si="12"/>
        <v>1579.5080000000003</v>
      </c>
      <c r="Q148" s="17">
        <f>'[3]гинек'!$T$2346*D148</f>
        <v>420.49</v>
      </c>
      <c r="R148" s="34">
        <f>Q148*R11</f>
        <v>84.09800000000001</v>
      </c>
      <c r="S148" s="34">
        <f t="shared" si="13"/>
        <v>336.392</v>
      </c>
    </row>
    <row r="149" spans="1:19" s="35" customFormat="1" ht="18.75" customHeight="1">
      <c r="A149" s="65" t="str">
        <f>'[3]гинек'!$C$2421</f>
        <v>А03.20.001</v>
      </c>
      <c r="B149" s="36" t="str">
        <f>'[2]операции'!$C$3243</f>
        <v>Кольпоскопия</v>
      </c>
      <c r="C149" s="37">
        <f>'[3]гинек'!$G$2470</f>
        <v>900.0029999999999</v>
      </c>
      <c r="D149" s="38">
        <v>1</v>
      </c>
      <c r="E149" s="37">
        <f t="shared" si="10"/>
        <v>900.0029999999999</v>
      </c>
      <c r="F149" s="39">
        <f>'[3]гинек'!$I$2427*D149</f>
        <v>154.62</v>
      </c>
      <c r="G149" s="39">
        <f>'[3]гинек'!$J$2427*D149</f>
        <v>46.7</v>
      </c>
      <c r="H149" s="39"/>
      <c r="I149" s="39">
        <f>'[3]гинек'!$L$2427*D149</f>
        <v>398.593</v>
      </c>
      <c r="J149" s="39">
        <f>'[3]гинек'!$M$2427*D149</f>
        <v>4</v>
      </c>
      <c r="K149" s="31">
        <f t="shared" si="6"/>
        <v>603.913</v>
      </c>
      <c r="L149" s="39">
        <f>'[3]гинек'!$O$2427*D149</f>
        <v>0.9264337163641825</v>
      </c>
      <c r="M149" s="39">
        <f>'[3]гинек'!$P$2427*D149</f>
        <v>75.98</v>
      </c>
      <c r="N149" s="39">
        <f>'[3]гинек'!$Q$2427*D149</f>
        <v>0</v>
      </c>
      <c r="O149" s="32">
        <f t="shared" si="11"/>
        <v>76.90643371636419</v>
      </c>
      <c r="P149" s="33">
        <f t="shared" si="12"/>
        <v>680.8194337163642</v>
      </c>
      <c r="Q149" s="17">
        <f>'[3]гинек'!$T$2427*D149</f>
        <v>239.69</v>
      </c>
      <c r="R149" s="34">
        <f>Q149*R11</f>
        <v>47.938</v>
      </c>
      <c r="S149" s="34">
        <f t="shared" si="13"/>
        <v>191.752</v>
      </c>
    </row>
    <row r="150" spans="1:19" s="35" customFormat="1" ht="21.75" customHeight="1">
      <c r="A150" s="65" t="str">
        <f>'[3]гинек'!$C$2500</f>
        <v>А16.20.037</v>
      </c>
      <c r="B150" s="36" t="str">
        <f>'[2]операции'!$C$3329</f>
        <v>Искусственное прерывание беременности (медикаментозное)</v>
      </c>
      <c r="C150" s="37">
        <f>'[3]гинек'!$G$2548</f>
        <v>2700</v>
      </c>
      <c r="D150" s="38">
        <v>1</v>
      </c>
      <c r="E150" s="37">
        <f t="shared" si="10"/>
        <v>2700</v>
      </c>
      <c r="F150" s="39">
        <f>'[3]гинек'!$I$2506*D150</f>
        <v>100.52000000000001</v>
      </c>
      <c r="G150" s="39">
        <f>'[3]гинек'!$J$2506*D150</f>
        <v>30.36</v>
      </c>
      <c r="H150" s="39"/>
      <c r="I150" s="39">
        <f>'[3]гинек'!$L$2506*D150</f>
        <v>1946.22</v>
      </c>
      <c r="J150" s="39">
        <f>'[3]гинек'!$M$2506*D150</f>
        <v>0</v>
      </c>
      <c r="K150" s="31">
        <f t="shared" si="6"/>
        <v>2077.1</v>
      </c>
      <c r="L150" s="39">
        <f>'[3]гинек'!$O$2506*D150</f>
        <v>36.67</v>
      </c>
      <c r="M150" s="39">
        <f>'[3]гинек'!$P$2506*D150</f>
        <v>11.07</v>
      </c>
      <c r="N150" s="39">
        <f>'[3]гинек'!$Q$2506*D150</f>
        <v>49.4</v>
      </c>
      <c r="O150" s="32">
        <f t="shared" si="11"/>
        <v>97.14</v>
      </c>
      <c r="P150" s="33">
        <f t="shared" si="12"/>
        <v>2174.24</v>
      </c>
      <c r="Q150" s="17">
        <f>'[3]гинек'!$T$2506*D150</f>
        <v>525.76</v>
      </c>
      <c r="R150" s="34">
        <f>Q150*R11</f>
        <v>105.152</v>
      </c>
      <c r="S150" s="34">
        <f>Q150-R150</f>
        <v>420.608</v>
      </c>
    </row>
    <row r="151" spans="1:19" s="35" customFormat="1" ht="28.5" customHeight="1">
      <c r="A151" s="73" t="s">
        <v>19</v>
      </c>
      <c r="B151" s="74"/>
      <c r="C151" s="75"/>
      <c r="D151" s="38"/>
      <c r="E151" s="37"/>
      <c r="F151" s="39"/>
      <c r="G151" s="39"/>
      <c r="H151" s="39"/>
      <c r="I151" s="39"/>
      <c r="J151" s="39"/>
      <c r="K151" s="31"/>
      <c r="L151" s="39"/>
      <c r="M151" s="39"/>
      <c r="N151" s="39"/>
      <c r="O151" s="32"/>
      <c r="P151" s="33"/>
      <c r="Q151" s="17"/>
      <c r="R151" s="34"/>
      <c r="S151" s="34"/>
    </row>
    <row r="152" spans="1:19" s="35" customFormat="1" ht="15.75" customHeight="1">
      <c r="A152" s="64" t="str">
        <f>'[3]ж.конс.'!$C$14</f>
        <v>А02.30.001</v>
      </c>
      <c r="B152" s="36" t="str">
        <f>'[3]ж.конс.'!$C$10</f>
        <v>Термометрия общая</v>
      </c>
      <c r="C152" s="37">
        <f>'[3]ж.конс.'!$G$71</f>
        <v>25</v>
      </c>
      <c r="D152" s="38">
        <v>1</v>
      </c>
      <c r="E152" s="37">
        <f t="shared" si="10"/>
        <v>25</v>
      </c>
      <c r="F152" s="39">
        <f>'[3]ж.конс.'!$I$20*D152</f>
        <v>3.85</v>
      </c>
      <c r="G152" s="39">
        <f>'[3]ж.конс.'!$J$20*D152</f>
        <v>1.16</v>
      </c>
      <c r="H152" s="39"/>
      <c r="I152" s="39">
        <f>'[3]ж.конс.'!$L$20*D152</f>
        <v>0.42</v>
      </c>
      <c r="J152" s="39">
        <f>'[3]ж.конс.'!$M$20*D152</f>
        <v>0</v>
      </c>
      <c r="K152" s="31">
        <f t="shared" si="6"/>
        <v>5.43</v>
      </c>
      <c r="L152" s="39">
        <f>'[3]ж.конс.'!$O$20*D152</f>
        <v>2.86</v>
      </c>
      <c r="M152" s="39">
        <f>'[3]ж.конс.'!$P$20*D152</f>
        <v>0.86</v>
      </c>
      <c r="N152" s="39">
        <f>'[3]ж.конс.'!$Q$20*D152</f>
        <v>3.85</v>
      </c>
      <c r="O152" s="32">
        <f t="shared" si="11"/>
        <v>7.57</v>
      </c>
      <c r="P152" s="33">
        <f t="shared" si="12"/>
        <v>13</v>
      </c>
      <c r="Q152" s="39">
        <f>'[3]ж.конс.'!$T$20*D152</f>
        <v>12</v>
      </c>
      <c r="R152" s="34">
        <f>Q152*R11</f>
        <v>2.4000000000000004</v>
      </c>
      <c r="S152" s="34">
        <f>Q152-R152</f>
        <v>9.6</v>
      </c>
    </row>
    <row r="153" spans="1:19" s="35" customFormat="1" ht="22.5" customHeight="1">
      <c r="A153" s="64" t="str">
        <f>'[3]ж.конс.'!$C$87</f>
        <v>В04.001.002</v>
      </c>
      <c r="B153" s="36" t="str">
        <f>'[3]ж.конс.'!$C$83</f>
        <v>Профилактический (осмотр,консультация) врача акушера-гинеколога</v>
      </c>
      <c r="C153" s="37">
        <f>'[3]ж.конс.'!$G$157</f>
        <v>250</v>
      </c>
      <c r="D153" s="38">
        <v>1</v>
      </c>
      <c r="E153" s="37">
        <f t="shared" si="10"/>
        <v>250</v>
      </c>
      <c r="F153" s="39">
        <f>'[3]ж.конс.'!$I$93*D153</f>
        <v>43.27</v>
      </c>
      <c r="G153" s="39">
        <f>'[3]ж.конс.'!$J$93*D153</f>
        <v>13.07</v>
      </c>
      <c r="H153" s="39"/>
      <c r="I153" s="39">
        <f>'[3]ж.конс.'!$L$93*D153</f>
        <v>30.470000000000002</v>
      </c>
      <c r="J153" s="39">
        <f>'[3]ж.конс.'!$M$93*D153</f>
        <v>1.27</v>
      </c>
      <c r="K153" s="31">
        <f t="shared" si="6"/>
        <v>88.08</v>
      </c>
      <c r="L153" s="39">
        <f>'[3]ж.конс.'!$O$93*D153</f>
        <v>17.81</v>
      </c>
      <c r="M153" s="39">
        <f>'[3]ж.конс.'!$P$93*D153</f>
        <v>5.38</v>
      </c>
      <c r="N153" s="39">
        <f>'[3]ж.конс.'!$Q$93*D153</f>
        <v>24</v>
      </c>
      <c r="O153" s="32">
        <f t="shared" si="11"/>
        <v>47.19</v>
      </c>
      <c r="P153" s="33">
        <f t="shared" si="12"/>
        <v>135.26999999999998</v>
      </c>
      <c r="Q153" s="39">
        <f>'[3]ж.конс.'!$T$93*D153</f>
        <v>114.73000000000002</v>
      </c>
      <c r="R153" s="34">
        <f>Q153*R11</f>
        <v>22.946000000000005</v>
      </c>
      <c r="S153" s="34">
        <f aca="true" t="shared" si="14" ref="S153:S190">Q153-R153</f>
        <v>91.78400000000002</v>
      </c>
    </row>
    <row r="154" spans="1:19" s="35" customFormat="1" ht="30" customHeight="1">
      <c r="A154" s="64" t="str">
        <f>'[3]ж.конс.'!$C$187</f>
        <v>В01.047.001</v>
      </c>
      <c r="B154" s="36" t="str">
        <f>'[3]ж.конс.'!$C$183</f>
        <v>Прием (осмотр, консультация) врача терапевта (первичный)</v>
      </c>
      <c r="C154" s="37">
        <f>'[3]ж.конс.'!$G$265</f>
        <v>160</v>
      </c>
      <c r="D154" s="38">
        <v>1</v>
      </c>
      <c r="E154" s="37">
        <f t="shared" si="10"/>
        <v>160</v>
      </c>
      <c r="F154" s="39">
        <f>'[3]ж.конс.'!$I$193*D154</f>
        <v>37.47</v>
      </c>
      <c r="G154" s="39">
        <f>'[3]ж.конс.'!$J$193*D154</f>
        <v>11.32</v>
      </c>
      <c r="H154" s="39"/>
      <c r="I154" s="39">
        <f>'[3]ж.конс.'!$L$193*D154</f>
        <v>0</v>
      </c>
      <c r="J154" s="39">
        <f>'[3]ж.конс.'!$M$193*D154</f>
        <v>0</v>
      </c>
      <c r="K154" s="31">
        <f t="shared" si="6"/>
        <v>48.79</v>
      </c>
      <c r="L154" s="39">
        <f>'[3]ж.конс.'!$O$193*D154</f>
        <v>15.43</v>
      </c>
      <c r="M154" s="39">
        <f>'[3]ж.конс.'!$P$193*D154</f>
        <v>4.66</v>
      </c>
      <c r="N154" s="39">
        <f>'[3]ж.конс.'!$Q$193*D154</f>
        <v>20.79</v>
      </c>
      <c r="O154" s="32">
        <f t="shared" si="11"/>
        <v>40.879999999999995</v>
      </c>
      <c r="P154" s="33">
        <f t="shared" si="12"/>
        <v>89.66999999999999</v>
      </c>
      <c r="Q154" s="39">
        <f>'[3]ж.конс.'!$T$193*D154</f>
        <v>70.33</v>
      </c>
      <c r="R154" s="34">
        <f>Q154*R11</f>
        <v>14.066</v>
      </c>
      <c r="S154" s="34">
        <f t="shared" si="14"/>
        <v>56.263999999999996</v>
      </c>
    </row>
    <row r="155" spans="1:19" s="2" customFormat="1" ht="26.25" customHeight="1">
      <c r="A155" s="64" t="str">
        <f>'[3]ж.конс.'!$C$282</f>
        <v>В01.047.006</v>
      </c>
      <c r="B155" s="36" t="str">
        <f>'[3]ж.конс.'!$C$278</f>
        <v>Прием (осмотр, консультация) врача терапевта (повторный)</v>
      </c>
      <c r="C155" s="37">
        <f>'[3]ж.конс.'!$G$360</f>
        <v>110</v>
      </c>
      <c r="D155" s="38">
        <v>1</v>
      </c>
      <c r="E155" s="37">
        <f t="shared" si="10"/>
        <v>110</v>
      </c>
      <c r="F155" s="39">
        <f>'[3]ж.конс.'!$I$288*D155</f>
        <v>29.979999999999997</v>
      </c>
      <c r="G155" s="39">
        <f>'[3]ж.конс.'!$J$288*D155</f>
        <v>9.05</v>
      </c>
      <c r="H155" s="39"/>
      <c r="I155" s="39">
        <f>'[3]ж.конс.'!$L$288*D155</f>
        <v>0</v>
      </c>
      <c r="J155" s="39">
        <f>'[3]ж.конс.'!$M$288*D155</f>
        <v>0</v>
      </c>
      <c r="K155" s="31">
        <f t="shared" si="6"/>
        <v>39.03</v>
      </c>
      <c r="L155" s="39">
        <f>'[3]ж.конс.'!$O$288*D155</f>
        <v>12.34</v>
      </c>
      <c r="M155" s="39">
        <f>'[3]ж.конс.'!$P$288*D155</f>
        <v>3.73</v>
      </c>
      <c r="N155" s="39">
        <f>'[3]ж.конс.'!$Q$288*D155</f>
        <v>16.63</v>
      </c>
      <c r="O155" s="32">
        <f t="shared" si="11"/>
        <v>32.7</v>
      </c>
      <c r="P155" s="33">
        <f t="shared" si="12"/>
        <v>71.73</v>
      </c>
      <c r="Q155" s="39">
        <f>'[3]ж.конс.'!$T$288*D155</f>
        <v>38.27</v>
      </c>
      <c r="R155" s="34">
        <f>Q155*R11</f>
        <v>7.654000000000001</v>
      </c>
      <c r="S155" s="34">
        <f t="shared" si="14"/>
        <v>30.616000000000003</v>
      </c>
    </row>
    <row r="156" spans="1:19" s="2" customFormat="1" ht="26.25" customHeight="1">
      <c r="A156" s="64" t="str">
        <f>'[3]ж.конс.'!$C$381</f>
        <v>В04.064.004</v>
      </c>
      <c r="B156" s="36" t="str">
        <f>'[3]ж.конс.'!$C$377</f>
        <v>Профилактический прием (осмотр, консультация) врача-стоматолога</v>
      </c>
      <c r="C156" s="37">
        <f>'[3]ж.конс.'!$G$438</f>
        <v>190</v>
      </c>
      <c r="D156" s="38">
        <v>1</v>
      </c>
      <c r="E156" s="37">
        <f t="shared" si="10"/>
        <v>190</v>
      </c>
      <c r="F156" s="39">
        <f>'[3]ж.конс.'!$I$387*D156</f>
        <v>43.29</v>
      </c>
      <c r="G156" s="39">
        <f>'[3]ж.конс.'!$J$387*D156</f>
        <v>13.07</v>
      </c>
      <c r="H156" s="39"/>
      <c r="I156" s="39">
        <f>'[3]ж.конс.'!$L$387*D156</f>
        <v>71.69</v>
      </c>
      <c r="J156" s="39">
        <f>'[3]ж.конс.'!$M$387*D156</f>
        <v>4.64</v>
      </c>
      <c r="K156" s="31">
        <f aca="true" t="shared" si="15" ref="K156:K190">F156+G156+I156+H156+J156</f>
        <v>132.69</v>
      </c>
      <c r="L156" s="39">
        <f>'[3]ж.конс.'!$O$387*D156</f>
        <v>17.83</v>
      </c>
      <c r="M156" s="39">
        <f>'[3]ж.конс.'!$P$387*D156</f>
        <v>5.38</v>
      </c>
      <c r="N156" s="39">
        <f>'[3]ж.конс.'!$Q$387*D156</f>
        <v>24.02</v>
      </c>
      <c r="O156" s="32">
        <f t="shared" si="11"/>
        <v>47.23</v>
      </c>
      <c r="P156" s="33">
        <f t="shared" si="12"/>
        <v>179.92</v>
      </c>
      <c r="Q156" s="39">
        <f>'[3]ж.конс.'!$T$387*D156</f>
        <v>10.08</v>
      </c>
      <c r="R156" s="34">
        <f>Q156*R11</f>
        <v>2.016</v>
      </c>
      <c r="S156" s="34">
        <f t="shared" si="14"/>
        <v>8.064</v>
      </c>
    </row>
    <row r="157" spans="1:19" s="2" customFormat="1" ht="18.75" customHeight="1">
      <c r="A157" s="64" t="str">
        <f>'[3]ж.конс.'!$C$459</f>
        <v>А11.20.002</v>
      </c>
      <c r="B157" s="36" t="str">
        <f>'[3]ж.конс.'!$C$455</f>
        <v>Получение цервикального мазка</v>
      </c>
      <c r="C157" s="37">
        <f>'[3]ж.конс.'!$G$529</f>
        <v>100</v>
      </c>
      <c r="D157" s="38">
        <v>1</v>
      </c>
      <c r="E157" s="37">
        <f t="shared" si="10"/>
        <v>100</v>
      </c>
      <c r="F157" s="39">
        <f>'[3]ж.конс.'!$I$465*D157</f>
        <v>14.99</v>
      </c>
      <c r="G157" s="39">
        <f>'[3]ж.конс.'!$J$465*D157</f>
        <v>4.53</v>
      </c>
      <c r="H157" s="39"/>
      <c r="I157" s="39">
        <f>'[3]ж.конс.'!$L$465*D157</f>
        <v>41.47</v>
      </c>
      <c r="J157" s="39">
        <f>'[3]ж.конс.'!$M$465*D157</f>
        <v>1.8</v>
      </c>
      <c r="K157" s="31">
        <f t="shared" si="15"/>
        <v>62.78999999999999</v>
      </c>
      <c r="L157" s="39">
        <f>'[3]ж.конс.'!$O$465*D157</f>
        <v>6.17</v>
      </c>
      <c r="M157" s="39">
        <f>'[3]ж.конс.'!$P$465*D157</f>
        <v>1.86</v>
      </c>
      <c r="N157" s="39">
        <f>'[3]ж.конс.'!$Q$465*D157</f>
        <v>8.31</v>
      </c>
      <c r="O157" s="32">
        <f t="shared" si="11"/>
        <v>16.34</v>
      </c>
      <c r="P157" s="33">
        <f t="shared" si="12"/>
        <v>79.13</v>
      </c>
      <c r="Q157" s="39">
        <f>'[3]ж.конс.'!$T$465*D157</f>
        <v>20.87</v>
      </c>
      <c r="R157" s="34">
        <f>Q157*R11</f>
        <v>4.174</v>
      </c>
      <c r="S157" s="34">
        <f t="shared" si="14"/>
        <v>16.696</v>
      </c>
    </row>
    <row r="158" spans="1:19" s="2" customFormat="1" ht="24.75" customHeight="1">
      <c r="A158" s="64" t="str">
        <f>'[3]ж.конс.'!$C$548</f>
        <v>В01.001.001</v>
      </c>
      <c r="B158" s="36" t="str">
        <f>'[3]ж.конс.'!$C$544</f>
        <v>Прием (осмотр,консультация) врача акушера-гинеколога (первичный)</v>
      </c>
      <c r="C158" s="37">
        <f>'[3]ж.конс.'!$G$597</f>
        <v>350</v>
      </c>
      <c r="D158" s="38">
        <v>1</v>
      </c>
      <c r="E158" s="37">
        <f t="shared" si="10"/>
        <v>350</v>
      </c>
      <c r="F158" s="39">
        <f>'[3]ж.конс.'!$I$554*D158</f>
        <v>72.16</v>
      </c>
      <c r="G158" s="39">
        <f>'[3]ж.конс.'!$J$554*D158</f>
        <v>21.79</v>
      </c>
      <c r="H158" s="39"/>
      <c r="I158" s="39">
        <f>'[3]ж.конс.'!$L$554*D158</f>
        <v>30.470000000000002</v>
      </c>
      <c r="J158" s="39">
        <f>'[3]ж.конс.'!$M$554*D158</f>
        <v>2.12</v>
      </c>
      <c r="K158" s="31">
        <f t="shared" si="15"/>
        <v>126.53999999999999</v>
      </c>
      <c r="L158" s="39">
        <f>'[3]ж.конс.'!$O$554*D158</f>
        <v>29.71</v>
      </c>
      <c r="M158" s="39">
        <f>'[3]ж.конс.'!$P$554*D158</f>
        <v>8.97</v>
      </c>
      <c r="N158" s="39">
        <f>'[3]ж.конс.'!$Q$554*D158</f>
        <v>40.03</v>
      </c>
      <c r="O158" s="32">
        <f t="shared" si="11"/>
        <v>78.71000000000001</v>
      </c>
      <c r="P158" s="33">
        <f t="shared" si="12"/>
        <v>205.25</v>
      </c>
      <c r="Q158" s="39">
        <f>'[3]ж.конс.'!$T$554*D158</f>
        <v>144.75</v>
      </c>
      <c r="R158" s="34">
        <f>Q158*R11</f>
        <v>28.950000000000003</v>
      </c>
      <c r="S158" s="34">
        <f t="shared" si="14"/>
        <v>115.8</v>
      </c>
    </row>
    <row r="159" spans="1:19" s="2" customFormat="1" ht="21.75" customHeight="1">
      <c r="A159" s="64" t="str">
        <f>'[3]ж.конс.'!$C$615</f>
        <v>В01.001.002</v>
      </c>
      <c r="B159" s="36" t="str">
        <f>'[3]ж.конс.'!$C$611</f>
        <v>Прием (осмотр,консультация) врача акушера-гинеколога (повторный)</v>
      </c>
      <c r="C159" s="37">
        <f>'[3]ж.конс.'!$G$664</f>
        <v>250</v>
      </c>
      <c r="D159" s="38">
        <v>1</v>
      </c>
      <c r="E159" s="37">
        <f t="shared" si="10"/>
        <v>250</v>
      </c>
      <c r="F159" s="39">
        <f>'[3]ж.конс.'!$I$621*D159</f>
        <v>32.07</v>
      </c>
      <c r="G159" s="39">
        <f>'[3]ж.конс.'!$J$621*D159</f>
        <v>9.69</v>
      </c>
      <c r="H159" s="39"/>
      <c r="I159" s="39">
        <f>'[3]ж.конс.'!$L$621*D159</f>
        <v>30.470000000000002</v>
      </c>
      <c r="J159" s="39">
        <f>'[3]ж.конс.'!$M$621*D159</f>
        <v>1.7</v>
      </c>
      <c r="K159" s="31">
        <f t="shared" si="15"/>
        <v>73.93</v>
      </c>
      <c r="L159" s="39">
        <f>'[3]ж.конс.'!$O$621*D159</f>
        <v>23.77</v>
      </c>
      <c r="M159" s="39">
        <f>'[3]ж.конс.'!$P$621*D159</f>
        <v>7.18</v>
      </c>
      <c r="N159" s="39">
        <f>'[3]ж.конс.'!$Q$621*D159</f>
        <v>32.02</v>
      </c>
      <c r="O159" s="32">
        <f t="shared" si="11"/>
        <v>62.97</v>
      </c>
      <c r="P159" s="33">
        <f t="shared" si="12"/>
        <v>136.9</v>
      </c>
      <c r="Q159" s="39">
        <f>'[3]ж.конс.'!$T$621*D159</f>
        <v>113.1</v>
      </c>
      <c r="R159" s="34">
        <f>Q159*R11</f>
        <v>22.62</v>
      </c>
      <c r="S159" s="34">
        <f t="shared" si="14"/>
        <v>90.47999999999999</v>
      </c>
    </row>
    <row r="160" spans="1:19" s="2" customFormat="1" ht="24.75" customHeight="1">
      <c r="A160" s="64" t="str">
        <f>'[3]ж.конс.'!$C$691</f>
        <v>В01.001.003</v>
      </c>
      <c r="B160" s="36" t="str">
        <f>'[3]ж.конс.'!$C$687</f>
        <v>Прием (осмотр,консультация) врача акушера-гинеколога беременной (первичный)</v>
      </c>
      <c r="C160" s="37">
        <f>'[3]ж.конс.'!$G$740</f>
        <v>400</v>
      </c>
      <c r="D160" s="38">
        <v>1</v>
      </c>
      <c r="E160" s="37">
        <f t="shared" si="10"/>
        <v>400</v>
      </c>
      <c r="F160" s="39">
        <f>'[3]ж.конс.'!$I$697*D160</f>
        <v>86.59</v>
      </c>
      <c r="G160" s="39">
        <f>'[3]ж.конс.'!$J$697*D160</f>
        <v>26.15</v>
      </c>
      <c r="H160" s="39"/>
      <c r="I160" s="39">
        <f>'[3]ж.конс.'!$L$697*D160</f>
        <v>30.470000000000002</v>
      </c>
      <c r="J160" s="39">
        <f>'[3]ж.конс.'!$M$697*D160</f>
        <v>2.54</v>
      </c>
      <c r="K160" s="31">
        <f t="shared" si="15"/>
        <v>145.75</v>
      </c>
      <c r="L160" s="39">
        <f>'[3]ж.конс.'!$O$697*D160</f>
        <v>35.65</v>
      </c>
      <c r="M160" s="39">
        <f>'[3]ж.конс.'!$P$697*D160</f>
        <v>10.77</v>
      </c>
      <c r="N160" s="39">
        <f>'[3]ж.конс.'!$Q$697*D160</f>
        <v>48.03</v>
      </c>
      <c r="O160" s="32">
        <f t="shared" si="11"/>
        <v>94.45</v>
      </c>
      <c r="P160" s="33">
        <f t="shared" si="12"/>
        <v>240.2</v>
      </c>
      <c r="Q160" s="39">
        <f>'[3]ж.конс.'!$T$697*D160</f>
        <v>159.8</v>
      </c>
      <c r="R160" s="34">
        <f>Q160*R11</f>
        <v>31.960000000000004</v>
      </c>
      <c r="S160" s="34">
        <f t="shared" si="14"/>
        <v>127.84</v>
      </c>
    </row>
    <row r="161" spans="1:19" s="2" customFormat="1" ht="22.5" customHeight="1">
      <c r="A161" s="64" t="str">
        <f>'[3]ж.конс.'!$C$759</f>
        <v>В01.001.004</v>
      </c>
      <c r="B161" s="36" t="str">
        <f>'[3]ж.конс.'!$C$755</f>
        <v>Прием (осмотр,консультация) врача акушера-гинеколога беременной (повторный)</v>
      </c>
      <c r="C161" s="37">
        <f>'[3]ж.конс.'!$G$808</f>
        <v>300</v>
      </c>
      <c r="D161" s="38">
        <v>1</v>
      </c>
      <c r="E161" s="37">
        <f t="shared" si="10"/>
        <v>300</v>
      </c>
      <c r="F161" s="39">
        <f>'[3]ж.конс.'!$I$765*D161</f>
        <v>57.72</v>
      </c>
      <c r="G161" s="39">
        <f>'[3]ж.конс.'!$J$765*D161</f>
        <v>17.43</v>
      </c>
      <c r="H161" s="39"/>
      <c r="I161" s="39">
        <f>'[3]ж.конс.'!$L$765*D161</f>
        <v>30.470000000000002</v>
      </c>
      <c r="J161" s="39">
        <f>'[3]ж.конс.'!$M$765*D161</f>
        <v>1.7</v>
      </c>
      <c r="K161" s="31">
        <f t="shared" si="15"/>
        <v>107.32000000000001</v>
      </c>
      <c r="L161" s="39">
        <f>'[3]ж.конс.'!$O$765*D161</f>
        <v>23.77</v>
      </c>
      <c r="M161" s="39">
        <f>'[3]ж.конс.'!$P$765*D161</f>
        <v>7.18</v>
      </c>
      <c r="N161" s="39">
        <f>'[3]ж.конс.'!$Q$765*D161</f>
        <v>32.02</v>
      </c>
      <c r="O161" s="32">
        <f t="shared" si="11"/>
        <v>62.97</v>
      </c>
      <c r="P161" s="33">
        <f t="shared" si="12"/>
        <v>170.29000000000002</v>
      </c>
      <c r="Q161" s="39">
        <f>'[3]ж.конс.'!$T$765*D161</f>
        <v>129.71</v>
      </c>
      <c r="R161" s="34">
        <f>Q161*R11</f>
        <v>25.942000000000004</v>
      </c>
      <c r="S161" s="34">
        <f t="shared" si="14"/>
        <v>103.768</v>
      </c>
    </row>
    <row r="162" spans="1:19" s="2" customFormat="1" ht="19.5" customHeight="1">
      <c r="A162" s="64" t="str">
        <f>'[3]УЗИ-конс.'!$C$12</f>
        <v>А04.20.001</v>
      </c>
      <c r="B162" s="36" t="str">
        <f>'[3]УЗИ-конс.'!$C$9</f>
        <v>Ультразвуковое исследование матки и придатков трансабдомиальное</v>
      </c>
      <c r="C162" s="37">
        <f>'[3]УЗИ-конс.'!$G$61</f>
        <v>500</v>
      </c>
      <c r="D162" s="38">
        <v>1</v>
      </c>
      <c r="E162" s="37">
        <f t="shared" si="10"/>
        <v>500</v>
      </c>
      <c r="F162" s="39">
        <f>'[3]УЗИ-конс.'!$I$18*D162</f>
        <v>43.99</v>
      </c>
      <c r="G162" s="39">
        <f>'[3]УЗИ-конс.'!$J$18*D162</f>
        <v>13.28</v>
      </c>
      <c r="H162" s="39"/>
      <c r="I162" s="39">
        <f>'[3]УЗИ-конс.'!$L$18*D162</f>
        <v>29.069999999999997</v>
      </c>
      <c r="J162" s="39">
        <f>'[3]УЗИ-конс.'!$M$18*D162</f>
        <v>156.99</v>
      </c>
      <c r="K162" s="31">
        <f t="shared" si="15"/>
        <v>243.33</v>
      </c>
      <c r="L162" s="39">
        <f>'[3]УЗИ-конс.'!$O$18*D162</f>
        <v>17.05</v>
      </c>
      <c r="M162" s="39">
        <f>'[3]УЗИ-конс.'!$P$18*D162</f>
        <v>5.15</v>
      </c>
      <c r="N162" s="39">
        <f>'[3]УЗИ-конс.'!$Q$18*D162</f>
        <v>22.97</v>
      </c>
      <c r="O162" s="32">
        <f t="shared" si="11"/>
        <v>45.17</v>
      </c>
      <c r="P162" s="33">
        <f t="shared" si="12"/>
        <v>288.5</v>
      </c>
      <c r="Q162" s="39">
        <f>'[3]УЗИ-конс.'!$T$18*D162</f>
        <v>211.5</v>
      </c>
      <c r="R162" s="34">
        <f>Q162*R11</f>
        <v>42.300000000000004</v>
      </c>
      <c r="S162" s="34">
        <f t="shared" si="14"/>
        <v>169.2</v>
      </c>
    </row>
    <row r="163" spans="1:19" s="2" customFormat="1" ht="27" customHeight="1">
      <c r="A163" s="64" t="str">
        <f>'[3]УЗИ-конс.'!$C$77</f>
        <v>А04.20.001</v>
      </c>
      <c r="B163" s="36" t="str">
        <f>'[3]УЗИ-конс.'!$C$74</f>
        <v>Ультразвуковое исследование матки и придатков трансвагинальное</v>
      </c>
      <c r="C163" s="37">
        <f>'[3]УЗИ-конс.'!$G$126</f>
        <v>500</v>
      </c>
      <c r="D163" s="38">
        <v>1</v>
      </c>
      <c r="E163" s="37">
        <f t="shared" si="10"/>
        <v>500</v>
      </c>
      <c r="F163" s="39">
        <f>'[3]УЗИ-конс.'!$I$82*D163</f>
        <v>43.99</v>
      </c>
      <c r="G163" s="39">
        <f>'[3]УЗИ-конс.'!$J$82*D163</f>
        <v>13.28</v>
      </c>
      <c r="H163" s="39"/>
      <c r="I163" s="39">
        <f>'[3]УЗИ-конс.'!$L$82*D163</f>
        <v>29.069999999999997</v>
      </c>
      <c r="J163" s="39">
        <f>'[3]УЗИ-конс.'!$M$82*D163</f>
        <v>156.99</v>
      </c>
      <c r="K163" s="31">
        <f t="shared" si="15"/>
        <v>243.33</v>
      </c>
      <c r="L163" s="39">
        <f>'[3]УЗИ-конс.'!$O$82*D163</f>
        <v>17.05</v>
      </c>
      <c r="M163" s="39">
        <f>'[3]УЗИ-конс.'!$P$82*D163</f>
        <v>5.15</v>
      </c>
      <c r="N163" s="39">
        <f>'[3]УЗИ-конс.'!$Q$82*D163</f>
        <v>22.97</v>
      </c>
      <c r="O163" s="32">
        <f t="shared" si="11"/>
        <v>45.17</v>
      </c>
      <c r="P163" s="33">
        <f t="shared" si="12"/>
        <v>288.5</v>
      </c>
      <c r="Q163" s="39">
        <f>'[3]УЗИ-конс.'!$T$82*D163</f>
        <v>211.5</v>
      </c>
      <c r="R163" s="34">
        <f>Q163*R11</f>
        <v>42.300000000000004</v>
      </c>
      <c r="S163" s="34">
        <f t="shared" si="14"/>
        <v>169.2</v>
      </c>
    </row>
    <row r="164" spans="1:19" s="2" customFormat="1" ht="22.5" customHeight="1">
      <c r="A164" s="64" t="str">
        <f>'[3]УЗИ-конс.'!$C$140</f>
        <v>А04.30.001</v>
      </c>
      <c r="B164" s="36" t="str">
        <f>'[3]УЗИ-конс.'!$C$138</f>
        <v>Ультразвуковое исследование плода</v>
      </c>
      <c r="C164" s="37">
        <f>'[3]УЗИ-конс.'!$G$188</f>
        <v>500</v>
      </c>
      <c r="D164" s="38">
        <v>1</v>
      </c>
      <c r="E164" s="43">
        <f t="shared" si="10"/>
        <v>500</v>
      </c>
      <c r="F164" s="39">
        <f>'[3]УЗИ-конс.'!$I$145*D164</f>
        <v>43.99</v>
      </c>
      <c r="G164" s="39">
        <f>'[3]УЗИ-конс.'!$J$145*D164</f>
        <v>13.28</v>
      </c>
      <c r="H164" s="39"/>
      <c r="I164" s="39">
        <f>'[3]УЗИ-конс.'!$L$145*D164</f>
        <v>29.069999999999997</v>
      </c>
      <c r="J164" s="39">
        <f>'[3]УЗИ-конс.'!$M$145*D164</f>
        <v>156.99</v>
      </c>
      <c r="K164" s="31">
        <f t="shared" si="15"/>
        <v>243.33</v>
      </c>
      <c r="L164" s="39">
        <f>'[3]УЗИ-конс.'!$O$145*D164</f>
        <v>17.05</v>
      </c>
      <c r="M164" s="39">
        <f>'[3]УЗИ-конс.'!$P$145*D164</f>
        <v>5.15</v>
      </c>
      <c r="N164" s="39">
        <f>'[3]УЗИ-конс.'!$Q$145*D164</f>
        <v>22.97</v>
      </c>
      <c r="O164" s="32">
        <f t="shared" si="11"/>
        <v>45.17</v>
      </c>
      <c r="P164" s="33">
        <f t="shared" si="12"/>
        <v>288.5</v>
      </c>
      <c r="Q164" s="39">
        <f>'[3]УЗИ-конс.'!$T$145*D164</f>
        <v>211.5</v>
      </c>
      <c r="R164" s="34">
        <f>Q164*R11</f>
        <v>42.300000000000004</v>
      </c>
      <c r="S164" s="34">
        <f t="shared" si="14"/>
        <v>169.2</v>
      </c>
    </row>
    <row r="165" spans="1:19" s="2" customFormat="1" ht="18" customHeight="1">
      <c r="A165" s="64" t="str">
        <f>'[3]УЗИ-конс.'!$C$203</f>
        <v>А04.28.002.00 3</v>
      </c>
      <c r="B165" s="36" t="str">
        <f>'[3]УЗИ-конс.'!$C$200</f>
        <v>Ультразвуковое исследование мочевого пузыря</v>
      </c>
      <c r="C165" s="37">
        <f>'[3]УЗИ-конс.'!$G$252</f>
        <v>400</v>
      </c>
      <c r="D165" s="38">
        <v>1</v>
      </c>
      <c r="E165" s="43">
        <f t="shared" si="10"/>
        <v>400</v>
      </c>
      <c r="F165" s="39">
        <f>'[3]УЗИ-конс.'!$I$208*D165</f>
        <v>36.650000000000006</v>
      </c>
      <c r="G165" s="39">
        <f>'[3]УЗИ-конс.'!$J$208*D165</f>
        <v>11.07</v>
      </c>
      <c r="H165" s="39"/>
      <c r="I165" s="39">
        <f>'[3]УЗИ-конс.'!$L$208*D165</f>
        <v>29.069999999999997</v>
      </c>
      <c r="J165" s="39">
        <f>'[3]УЗИ-конс.'!$M$208*D165</f>
        <v>130.83</v>
      </c>
      <c r="K165" s="31">
        <f t="shared" si="15"/>
        <v>207.62</v>
      </c>
      <c r="L165" s="39">
        <f>'[3]УЗИ-конс.'!$O$208*D165</f>
        <v>14.21</v>
      </c>
      <c r="M165" s="39">
        <f>'[3]УЗИ-конс.'!$P$208*D165</f>
        <v>4.29</v>
      </c>
      <c r="N165" s="39">
        <f>'[3]УЗИ-конс.'!$Q$208*D165</f>
        <v>19.14</v>
      </c>
      <c r="O165" s="32">
        <f t="shared" si="11"/>
        <v>37.64</v>
      </c>
      <c r="P165" s="33">
        <f t="shared" si="12"/>
        <v>245.26</v>
      </c>
      <c r="Q165" s="39">
        <f>'[3]УЗИ-конс.'!$T$208*D165</f>
        <v>154.74</v>
      </c>
      <c r="R165" s="34">
        <f>Q165*R11</f>
        <v>30.948000000000004</v>
      </c>
      <c r="S165" s="34">
        <f t="shared" si="14"/>
        <v>123.792</v>
      </c>
    </row>
    <row r="166" spans="1:19" s="2" customFormat="1" ht="21" customHeight="1">
      <c r="A166" s="64" t="str">
        <f>'[3]УЗИ-конс.'!$C$266</f>
        <v>А04.16.001</v>
      </c>
      <c r="B166" s="36" t="str">
        <f>'[3]УЗИ-конс.'!$C$263</f>
        <v>Ультразвуковое исследование органов брюшной  полости (комплексное)</v>
      </c>
      <c r="C166" s="37">
        <f>'[3]УЗИ-конс.'!$G$316</f>
        <v>800</v>
      </c>
      <c r="D166" s="38">
        <v>1</v>
      </c>
      <c r="E166" s="43">
        <f t="shared" si="10"/>
        <v>800</v>
      </c>
      <c r="F166" s="39">
        <f>'[3]УЗИ-конс.'!$I$273*D166</f>
        <v>87.98</v>
      </c>
      <c r="G166" s="39">
        <f>'[3]УЗИ-конс.'!$J$273*D166</f>
        <v>26.57</v>
      </c>
      <c r="H166" s="39"/>
      <c r="I166" s="39">
        <f>'[3]УЗИ-конс.'!$L$273*D166</f>
        <v>29.069999999999997</v>
      </c>
      <c r="J166" s="39">
        <f>'[3]УЗИ-конс.'!$M$273*D166</f>
        <v>313.99</v>
      </c>
      <c r="K166" s="31">
        <f t="shared" si="15"/>
        <v>457.61</v>
      </c>
      <c r="L166" s="39">
        <f>'[3]УЗИ-конс.'!$O$273*D166</f>
        <v>34.1</v>
      </c>
      <c r="M166" s="39">
        <f>'[3]УЗИ-конс.'!$P$273*D166</f>
        <v>10.3</v>
      </c>
      <c r="N166" s="39">
        <f>'[3]УЗИ-конс.'!$Q$273*D166</f>
        <v>45.94</v>
      </c>
      <c r="O166" s="32">
        <f t="shared" si="11"/>
        <v>90.34</v>
      </c>
      <c r="P166" s="33">
        <f t="shared" si="12"/>
        <v>547.95</v>
      </c>
      <c r="Q166" s="39">
        <f>'[3]УЗИ-конс.'!$T$273*D166</f>
        <v>252.05</v>
      </c>
      <c r="R166" s="34">
        <f>Q166*R11</f>
        <v>50.410000000000004</v>
      </c>
      <c r="S166" s="34">
        <f t="shared" si="14"/>
        <v>201.64000000000001</v>
      </c>
    </row>
    <row r="167" spans="1:19" s="2" customFormat="1" ht="21" customHeight="1">
      <c r="A167" s="64" t="str">
        <f>'[3]УЗИ-конс.'!$C$335</f>
        <v>А04.22.001</v>
      </c>
      <c r="B167" s="36" t="str">
        <f>'[3]УЗИ-конс.'!$C$332</f>
        <v>Ультразвуковое исследование щитовидной железы и паращитовидных желез</v>
      </c>
      <c r="C167" s="37">
        <f>'[3]УЗИ-конс.'!$G$383</f>
        <v>300</v>
      </c>
      <c r="D167" s="38">
        <v>1</v>
      </c>
      <c r="E167" s="43">
        <f t="shared" si="10"/>
        <v>300</v>
      </c>
      <c r="F167" s="39">
        <f>'[3]УЗИ-конс.'!$I$341*D167</f>
        <v>29.33</v>
      </c>
      <c r="G167" s="39">
        <f>'[3]УЗИ-конс.'!$J$341*D167</f>
        <v>8.86</v>
      </c>
      <c r="H167" s="39"/>
      <c r="I167" s="39">
        <f>'[3]УЗИ-конс.'!$L$341*D167</f>
        <v>29.069999999999997</v>
      </c>
      <c r="J167" s="39">
        <f>'[3]УЗИ-конс.'!$M$341*D167</f>
        <v>104.66</v>
      </c>
      <c r="K167" s="31">
        <f t="shared" si="15"/>
        <v>171.92</v>
      </c>
      <c r="L167" s="39">
        <f>'[3]УЗИ-конс.'!$O$341*D167</f>
        <v>11.37</v>
      </c>
      <c r="M167" s="39">
        <f>'[3]УЗИ-конс.'!$P$341*D167</f>
        <v>3.43</v>
      </c>
      <c r="N167" s="39">
        <f>'[3]УЗИ-конс.'!$Q$341*D167</f>
        <v>15.31</v>
      </c>
      <c r="O167" s="32">
        <f t="shared" si="11"/>
        <v>30.11</v>
      </c>
      <c r="P167" s="33">
        <f t="shared" si="12"/>
        <v>202.02999999999997</v>
      </c>
      <c r="Q167" s="39">
        <f>'[3]УЗИ-конс.'!$T$341*D167</f>
        <v>97.97</v>
      </c>
      <c r="R167" s="34">
        <f>Q167*R11</f>
        <v>19.594</v>
      </c>
      <c r="S167" s="34">
        <f t="shared" si="14"/>
        <v>78.376</v>
      </c>
    </row>
    <row r="168" spans="1:19" s="2" customFormat="1" ht="25.5" customHeight="1">
      <c r="A168" s="64" t="str">
        <f>'[3]УЗИ-конс.'!$C$402</f>
        <v>А04.20.002</v>
      </c>
      <c r="B168" s="36" t="str">
        <f>'[3]УЗИ-конс.'!$C$399</f>
        <v>Ультразвуковое исследование молочных желез (одна)</v>
      </c>
      <c r="C168" s="37">
        <f>'[3]УЗИ-конс.'!$G$451</f>
        <v>300</v>
      </c>
      <c r="D168" s="38">
        <v>1</v>
      </c>
      <c r="E168" s="43">
        <f t="shared" si="10"/>
        <v>300</v>
      </c>
      <c r="F168" s="39">
        <f>'[3]УЗИ-конс.'!$I$407*D168</f>
        <v>29.33</v>
      </c>
      <c r="G168" s="39">
        <f>'[3]УЗИ-конс.'!$J$407*D168</f>
        <v>8.86</v>
      </c>
      <c r="H168" s="39"/>
      <c r="I168" s="39">
        <f>'[3]УЗИ-конс.'!$L$407*D168</f>
        <v>29.069999999999997</v>
      </c>
      <c r="J168" s="39">
        <f>'[3]УЗИ-конс.'!$M$407*D168</f>
        <v>104.66</v>
      </c>
      <c r="K168" s="31">
        <f t="shared" si="15"/>
        <v>171.92</v>
      </c>
      <c r="L168" s="39">
        <f>'[3]УЗИ-конс.'!$O$407*D168</f>
        <v>11.37</v>
      </c>
      <c r="M168" s="39">
        <f>'[3]УЗИ-конс.'!$P$407*D168</f>
        <v>3.43</v>
      </c>
      <c r="N168" s="39">
        <f>'[3]УЗИ-конс.'!$Q$407*D168</f>
        <v>15.31</v>
      </c>
      <c r="O168" s="32">
        <f t="shared" si="11"/>
        <v>30.11</v>
      </c>
      <c r="P168" s="33">
        <f t="shared" si="12"/>
        <v>202.02999999999997</v>
      </c>
      <c r="Q168" s="39">
        <f>'[3]УЗИ-конс.'!$T$407*D168</f>
        <v>97.97</v>
      </c>
      <c r="R168" s="34">
        <f>Q168*R11</f>
        <v>19.594</v>
      </c>
      <c r="S168" s="34">
        <f t="shared" si="14"/>
        <v>78.376</v>
      </c>
    </row>
    <row r="169" spans="1:19" s="2" customFormat="1" ht="28.5" customHeight="1">
      <c r="A169" s="64" t="str">
        <f>'[3]УЗИ-конс.'!$C$470</f>
        <v>А04.30.002</v>
      </c>
      <c r="B169" s="36" t="str">
        <f>'[3]УЗИ-конс.'!$C$467</f>
        <v>Дуплексное сканирование сердца и сосудов плода</v>
      </c>
      <c r="C169" s="37">
        <f>'[3]УЗИ-конс.'!$G$519</f>
        <v>350</v>
      </c>
      <c r="D169" s="38">
        <v>1</v>
      </c>
      <c r="E169" s="43">
        <f t="shared" si="10"/>
        <v>350</v>
      </c>
      <c r="F169" s="39">
        <f>'[3]УЗИ-конс.'!$I$475*D169</f>
        <v>29.33</v>
      </c>
      <c r="G169" s="39">
        <f>'[3]УЗИ-конс.'!$J$475*D169</f>
        <v>8.86</v>
      </c>
      <c r="H169" s="39"/>
      <c r="I169" s="39">
        <f>'[3]УЗИ-конс.'!$L$475*D169</f>
        <v>29.069999999999997</v>
      </c>
      <c r="J169" s="39">
        <f>'[3]УЗИ-конс.'!$M$475*D169</f>
        <v>104.66</v>
      </c>
      <c r="K169" s="31">
        <f t="shared" si="15"/>
        <v>171.92</v>
      </c>
      <c r="L169" s="39">
        <f>'[3]УЗИ-конс.'!$O$475*D169</f>
        <v>11.37</v>
      </c>
      <c r="M169" s="39">
        <f>'[3]УЗИ-конс.'!$P$475*D169</f>
        <v>3.43</v>
      </c>
      <c r="N169" s="39">
        <f>'[3]УЗИ-конс.'!$Q$475*D169</f>
        <v>15.31</v>
      </c>
      <c r="O169" s="32">
        <f t="shared" si="11"/>
        <v>30.11</v>
      </c>
      <c r="P169" s="33">
        <f t="shared" si="12"/>
        <v>202.02999999999997</v>
      </c>
      <c r="Q169" s="39">
        <f>'[3]УЗИ-конс.'!$T$475*D169</f>
        <v>147.97</v>
      </c>
      <c r="R169" s="34">
        <f>Q169*R11</f>
        <v>29.594</v>
      </c>
      <c r="S169" s="34">
        <f t="shared" si="14"/>
        <v>118.376</v>
      </c>
    </row>
    <row r="170" spans="1:19" s="2" customFormat="1" ht="27.75" customHeight="1">
      <c r="A170" s="64" t="str">
        <f>'[3]УЗИ-конс.'!$C$538</f>
        <v>В01.054.002</v>
      </c>
      <c r="B170" s="36" t="str">
        <f>'[3]УЗИ-конс.'!$C$535</f>
        <v>Прием (осмотр, консультация) врача функциональной диагностики</v>
      </c>
      <c r="C170" s="37">
        <f>'[3]УЗИ-конс.'!$G$585</f>
        <v>130</v>
      </c>
      <c r="D170" s="38">
        <v>1</v>
      </c>
      <c r="E170" s="43">
        <f t="shared" si="10"/>
        <v>130</v>
      </c>
      <c r="F170" s="39">
        <f>'[3]УЗИ-конс.'!$I$543*D170</f>
        <v>27.28</v>
      </c>
      <c r="G170" s="39">
        <f>'[3]УЗИ-конс.'!$J$543*D170</f>
        <v>8.24</v>
      </c>
      <c r="H170" s="39"/>
      <c r="I170" s="39">
        <f>'[3]УЗИ-конс.'!$L$543*D170</f>
        <v>0</v>
      </c>
      <c r="J170" s="39">
        <f>'[3]УЗИ-конс.'!$M$543*D170</f>
        <v>0</v>
      </c>
      <c r="K170" s="31">
        <f t="shared" si="15"/>
        <v>35.52</v>
      </c>
      <c r="L170" s="39">
        <f>'[3]УЗИ-конс.'!$O$543*D170</f>
        <v>11.23</v>
      </c>
      <c r="M170" s="39">
        <f>'[3]УЗИ-конс.'!$P$543*D170</f>
        <v>3.39</v>
      </c>
      <c r="N170" s="39">
        <f>'[3]УЗИ-конс.'!$Q$543*D170</f>
        <v>15.13</v>
      </c>
      <c r="O170" s="32">
        <f t="shared" si="11"/>
        <v>29.75</v>
      </c>
      <c r="P170" s="33">
        <f t="shared" si="12"/>
        <v>65.27000000000001</v>
      </c>
      <c r="Q170" s="39">
        <f>'[3]УЗИ-конс.'!$T$543*D170</f>
        <v>64.73</v>
      </c>
      <c r="R170" s="34">
        <f>Q170*R11</f>
        <v>12.946000000000002</v>
      </c>
      <c r="S170" s="34">
        <f t="shared" si="14"/>
        <v>51.784000000000006</v>
      </c>
    </row>
    <row r="171" spans="1:19" s="2" customFormat="1" ht="30" customHeight="1">
      <c r="A171" s="64" t="str">
        <f>'[3]УЗИ-конс.'!$C$608</f>
        <v>А05.10.002</v>
      </c>
      <c r="B171" s="36" t="str">
        <f>'[3]УЗИ-конс.'!$C$605</f>
        <v>Проведение электрокардиографических исследований</v>
      </c>
      <c r="C171" s="37">
        <f>'[3]УЗИ-конс.'!$G$654</f>
        <v>150</v>
      </c>
      <c r="D171" s="38">
        <v>1</v>
      </c>
      <c r="E171" s="43">
        <f t="shared" si="10"/>
        <v>150</v>
      </c>
      <c r="F171" s="39">
        <f>'[3]УЗИ-конс.'!$I$613*D171</f>
        <v>30.310000000000002</v>
      </c>
      <c r="G171" s="39">
        <f>'[3]УЗИ-конс.'!$J$613*D171</f>
        <v>9.15</v>
      </c>
      <c r="H171" s="39"/>
      <c r="I171" s="39">
        <f>'[3]УЗИ-конс.'!$L$613*D171</f>
        <v>4.08</v>
      </c>
      <c r="J171" s="39">
        <f>'[3]УЗИ-конс.'!$M$613*D171</f>
        <v>0.99</v>
      </c>
      <c r="K171" s="31">
        <f t="shared" si="15"/>
        <v>44.53</v>
      </c>
      <c r="L171" s="39">
        <f>'[3]УЗИ-конс.'!$O$613*D171</f>
        <v>12.48</v>
      </c>
      <c r="M171" s="39">
        <f>'[3]УЗИ-конс.'!$P$613*D171</f>
        <v>3.77</v>
      </c>
      <c r="N171" s="39">
        <f>'[3]УЗИ-конс.'!$Q$613*D171</f>
        <v>16.81</v>
      </c>
      <c r="O171" s="32">
        <f t="shared" si="11"/>
        <v>33.06</v>
      </c>
      <c r="P171" s="33">
        <f t="shared" si="12"/>
        <v>77.59</v>
      </c>
      <c r="Q171" s="39">
        <f>'[3]УЗИ-конс.'!$T$613*D171</f>
        <v>72.41</v>
      </c>
      <c r="R171" s="34">
        <f>Q171*R11</f>
        <v>14.482</v>
      </c>
      <c r="S171" s="34">
        <f t="shared" si="14"/>
        <v>57.928</v>
      </c>
    </row>
    <row r="172" spans="1:19" s="2" customFormat="1" ht="18" customHeight="1">
      <c r="A172" s="64" t="str">
        <f>'[3]процедуры'!$C$14</f>
        <v>А02.03.005</v>
      </c>
      <c r="B172" s="36" t="str">
        <f>'[3]процедуры'!$C$10</f>
        <v>Измерение роста</v>
      </c>
      <c r="C172" s="37">
        <f>'[3]процедуры'!$G$93</f>
        <v>20</v>
      </c>
      <c r="D172" s="38">
        <v>1</v>
      </c>
      <c r="E172" s="43">
        <f t="shared" si="10"/>
        <v>20</v>
      </c>
      <c r="F172" s="17">
        <f>'[3]процедуры'!$I$20*D172</f>
        <v>4.77</v>
      </c>
      <c r="G172" s="17">
        <f>'[3]процедуры'!$J$20*D172</f>
        <v>1.44</v>
      </c>
      <c r="H172" s="17"/>
      <c r="I172" s="17">
        <f>'[3]процедуры'!$L$20*D172</f>
        <v>0</v>
      </c>
      <c r="J172" s="17">
        <f>'[3]процедуры'!$M$20*D172</f>
        <v>0.02</v>
      </c>
      <c r="K172" s="31">
        <f t="shared" si="15"/>
        <v>6.229999999999999</v>
      </c>
      <c r="L172" s="17">
        <f>'[3]процедуры'!$O$20*D172</f>
        <v>2.86</v>
      </c>
      <c r="M172" s="17">
        <f>'[3]процедуры'!$P$20*D172</f>
        <v>0.86</v>
      </c>
      <c r="N172" s="17">
        <f>'[3]процедуры'!$Q$20*D172</f>
        <v>3.85</v>
      </c>
      <c r="O172" s="32">
        <f t="shared" si="11"/>
        <v>7.57</v>
      </c>
      <c r="P172" s="33">
        <f t="shared" si="12"/>
        <v>13.799999999999999</v>
      </c>
      <c r="Q172" s="17">
        <f>'[3]процедуры'!$T$20*D172</f>
        <v>6.2</v>
      </c>
      <c r="R172" s="34">
        <f>Q172*R11</f>
        <v>1.2400000000000002</v>
      </c>
      <c r="S172" s="34">
        <f t="shared" si="14"/>
        <v>4.96</v>
      </c>
    </row>
    <row r="173" spans="1:19" s="2" customFormat="1" ht="27" customHeight="1">
      <c r="A173" s="64" t="str">
        <f>'[3]процедуры'!$C$113</f>
        <v>А11.12.003</v>
      </c>
      <c r="B173" s="36" t="str">
        <f>'[3]процедуры'!$C$109</f>
        <v>Внутривенное введение лекарственных препаратов</v>
      </c>
      <c r="C173" s="37">
        <f>'[3]процедуры'!$G$167</f>
        <v>130</v>
      </c>
      <c r="D173" s="38">
        <v>1</v>
      </c>
      <c r="E173" s="43">
        <f t="shared" si="10"/>
        <v>130</v>
      </c>
      <c r="F173" s="17">
        <f>'[3]процедуры'!$I$119*D173</f>
        <v>14.33</v>
      </c>
      <c r="G173" s="17">
        <f>'[3]процедуры'!$J$119*D173</f>
        <v>4.33</v>
      </c>
      <c r="H173" s="17"/>
      <c r="I173" s="17">
        <f>'[3]процедуры'!$L$119*D173</f>
        <v>24.52</v>
      </c>
      <c r="J173" s="17">
        <f>'[3]процедуры'!$M$119*D173</f>
        <v>0</v>
      </c>
      <c r="K173" s="31">
        <f t="shared" si="15"/>
        <v>43.18</v>
      </c>
      <c r="L173" s="17">
        <f>'[3]процедуры'!$O$119*D173</f>
        <v>8.58</v>
      </c>
      <c r="M173" s="17">
        <f>'[3]процедуры'!$P$119*D173</f>
        <v>2.59</v>
      </c>
      <c r="N173" s="17">
        <f>'[3]процедуры'!$Q$119*D173</f>
        <v>11.56</v>
      </c>
      <c r="O173" s="32">
        <f t="shared" si="11"/>
        <v>22.73</v>
      </c>
      <c r="P173" s="33">
        <f t="shared" si="12"/>
        <v>65.91</v>
      </c>
      <c r="Q173" s="17">
        <f>'[3]процедуры'!$T$119*D173</f>
        <v>64.09</v>
      </c>
      <c r="R173" s="34">
        <f>Q173*R11</f>
        <v>12.818000000000001</v>
      </c>
      <c r="S173" s="34">
        <f t="shared" si="14"/>
        <v>51.272000000000006</v>
      </c>
    </row>
    <row r="174" spans="1:19" s="2" customFormat="1" ht="24.75" customHeight="1">
      <c r="A174" s="64" t="str">
        <f>'[3]процедуры'!$C$184</f>
        <v>А11.12.003.001</v>
      </c>
      <c r="B174" s="36" t="str">
        <f>'[3]процедуры'!$C$180</f>
        <v>Непрерывное внутривенное введение лекарственных препаратов</v>
      </c>
      <c r="C174" s="37">
        <f>'[3]процедуры'!$G$238</f>
        <v>400</v>
      </c>
      <c r="D174" s="38">
        <v>1</v>
      </c>
      <c r="E174" s="43">
        <f t="shared" si="10"/>
        <v>400</v>
      </c>
      <c r="F174" s="17">
        <f>'[3]процедуры'!$I$190*D174</f>
        <v>85.97</v>
      </c>
      <c r="G174" s="17">
        <f>'[3]процедуры'!$J$190*D174</f>
        <v>25.96</v>
      </c>
      <c r="H174" s="17"/>
      <c r="I174" s="17">
        <f>'[3]процедуры'!$L$190*D174</f>
        <v>38.52</v>
      </c>
      <c r="J174" s="17">
        <f>'[3]процедуры'!$M$190*D174</f>
        <v>0</v>
      </c>
      <c r="K174" s="31">
        <f t="shared" si="15"/>
        <v>150.45000000000002</v>
      </c>
      <c r="L174" s="17">
        <f>'[3]процедуры'!$O$190*D174</f>
        <v>51.46</v>
      </c>
      <c r="M174" s="17">
        <f>'[3]процедуры'!$P$190*D174</f>
        <v>15.54</v>
      </c>
      <c r="N174" s="17">
        <f>'[3]процедуры'!$Q$190*D174</f>
        <v>69.33</v>
      </c>
      <c r="O174" s="32">
        <f t="shared" si="11"/>
        <v>136.32999999999998</v>
      </c>
      <c r="P174" s="33">
        <f t="shared" si="12"/>
        <v>286.78</v>
      </c>
      <c r="Q174" s="17">
        <f>'[3]процедуры'!$T$190*D174</f>
        <v>113.22</v>
      </c>
      <c r="R174" s="34">
        <f>Q174*R11</f>
        <v>22.644000000000002</v>
      </c>
      <c r="S174" s="34">
        <f t="shared" si="14"/>
        <v>90.576</v>
      </c>
    </row>
    <row r="175" spans="1:19" s="2" customFormat="1" ht="24.75" customHeight="1">
      <c r="A175" s="64" t="str">
        <f>'[3]процедуры'!$C$255</f>
        <v>А11.01.002</v>
      </c>
      <c r="B175" s="36" t="str">
        <f>'[3]процедуры'!$C$251</f>
        <v>Подкожное введение  лекарственных препаратов </v>
      </c>
      <c r="C175" s="37">
        <f>'[3]процедуры'!$G$324</f>
        <v>70</v>
      </c>
      <c r="D175" s="38">
        <v>1</v>
      </c>
      <c r="E175" s="43">
        <f t="shared" si="10"/>
        <v>70</v>
      </c>
      <c r="F175" s="17">
        <f>'[3]процедуры'!$I$261*D175</f>
        <v>8.59</v>
      </c>
      <c r="G175" s="17">
        <f>'[3]процедуры'!$J$261*D175</f>
        <v>2.59</v>
      </c>
      <c r="H175" s="17"/>
      <c r="I175" s="17">
        <f>'[3]процедуры'!$L$261*D175</f>
        <v>15.37</v>
      </c>
      <c r="J175" s="17">
        <f>'[3]процедуры'!$M$261*D175</f>
        <v>0</v>
      </c>
      <c r="K175" s="31">
        <f t="shared" si="15"/>
        <v>26.549999999999997</v>
      </c>
      <c r="L175" s="17">
        <f>'[3]процедуры'!$O$261*D175</f>
        <v>5.15</v>
      </c>
      <c r="M175" s="17">
        <f>'[3]процедуры'!$P$261*D175</f>
        <v>1.56</v>
      </c>
      <c r="N175" s="17">
        <f>'[3]процедуры'!$Q$261*D175</f>
        <v>6.93</v>
      </c>
      <c r="O175" s="32">
        <f t="shared" si="11"/>
        <v>13.64</v>
      </c>
      <c r="P175" s="33">
        <f t="shared" si="12"/>
        <v>40.19</v>
      </c>
      <c r="Q175" s="17">
        <f>'[3]процедуры'!$T$261*D175</f>
        <v>29.81</v>
      </c>
      <c r="R175" s="34">
        <f>Q175*R11</f>
        <v>5.962</v>
      </c>
      <c r="S175" s="34">
        <f t="shared" si="14"/>
        <v>23.848</v>
      </c>
    </row>
    <row r="176" spans="1:19" s="2" customFormat="1" ht="22.5" customHeight="1">
      <c r="A176" s="64" t="str">
        <f>'[3]процедуры'!$C$341</f>
        <v>А11.01.003</v>
      </c>
      <c r="B176" s="36" t="str">
        <f>'[3]процедуры'!$C$337</f>
        <v>Внутрикожное введение  лекарственных препаратов </v>
      </c>
      <c r="C176" s="37">
        <f>'[3]процедуры'!$G$393</f>
        <v>50</v>
      </c>
      <c r="D176" s="38">
        <v>1</v>
      </c>
      <c r="E176" s="43">
        <f t="shared" si="10"/>
        <v>50</v>
      </c>
      <c r="F176" s="17">
        <f>'[3]процедуры'!$I$347*D176</f>
        <v>8.59</v>
      </c>
      <c r="G176" s="17">
        <f>'[3]процедуры'!$J$347*D176</f>
        <v>2.59</v>
      </c>
      <c r="H176" s="17"/>
      <c r="I176" s="17">
        <f>'[3]процедуры'!$L$347*D176</f>
        <v>17.9</v>
      </c>
      <c r="J176" s="17">
        <f>'[3]процедуры'!$M$347*D176</f>
        <v>0</v>
      </c>
      <c r="K176" s="31">
        <f t="shared" si="15"/>
        <v>29.08</v>
      </c>
      <c r="L176" s="17">
        <f>'[3]процедуры'!$O$347*D176</f>
        <v>5.15</v>
      </c>
      <c r="M176" s="17">
        <f>'[3]процедуры'!$P$347*D176</f>
        <v>1.56</v>
      </c>
      <c r="N176" s="17">
        <f>'[3]процедуры'!$Q$347*D176</f>
        <v>6.93</v>
      </c>
      <c r="O176" s="32">
        <f t="shared" si="11"/>
        <v>13.64</v>
      </c>
      <c r="P176" s="33">
        <f t="shared" si="12"/>
        <v>42.72</v>
      </c>
      <c r="Q176" s="17">
        <f>'[3]процедуры'!$T$347*D176</f>
        <v>7.28</v>
      </c>
      <c r="R176" s="34">
        <f>Q176*R11</f>
        <v>1.4560000000000002</v>
      </c>
      <c r="S176" s="34">
        <f t="shared" si="14"/>
        <v>5.824</v>
      </c>
    </row>
    <row r="177" spans="1:19" s="2" customFormat="1" ht="27.75" customHeight="1">
      <c r="A177" s="64" t="str">
        <f>'[3]процедуры'!$C$410</f>
        <v>А11.02.002</v>
      </c>
      <c r="B177" s="36" t="str">
        <f>'[3]процедуры'!$C$406</f>
        <v>Внутримышечное введение лекарственных препаратов</v>
      </c>
      <c r="C177" s="37">
        <f>'[3]процедуры'!$G$462</f>
        <v>80</v>
      </c>
      <c r="D177" s="38">
        <v>1</v>
      </c>
      <c r="E177" s="43">
        <f t="shared" si="10"/>
        <v>80</v>
      </c>
      <c r="F177" s="17">
        <f>'[3]процедуры'!$I$416*D177</f>
        <v>9.55</v>
      </c>
      <c r="G177" s="17">
        <f>'[3]процедуры'!$J$416*D177</f>
        <v>2.88</v>
      </c>
      <c r="H177" s="17"/>
      <c r="I177" s="17">
        <f>'[3]процедуры'!$L$416*D177</f>
        <v>21.96</v>
      </c>
      <c r="J177" s="17">
        <f>'[3]процедуры'!$M$416*D177</f>
        <v>0</v>
      </c>
      <c r="K177" s="31">
        <f t="shared" si="15"/>
        <v>34.39</v>
      </c>
      <c r="L177" s="17">
        <f>'[3]процедуры'!$O$416*D177</f>
        <v>5.72</v>
      </c>
      <c r="M177" s="17">
        <f>'[3]процедуры'!$P$416*D177</f>
        <v>1.73</v>
      </c>
      <c r="N177" s="17">
        <f>'[3]процедуры'!$Q$416*D177</f>
        <v>7.7</v>
      </c>
      <c r="O177" s="32">
        <f t="shared" si="11"/>
        <v>15.149999999999999</v>
      </c>
      <c r="P177" s="33">
        <f t="shared" si="12"/>
        <v>49.54</v>
      </c>
      <c r="Q177" s="17">
        <f>'[3]процедуры'!$T$416*D177</f>
        <v>30.46</v>
      </c>
      <c r="R177" s="34">
        <f>Q177*R11</f>
        <v>6.0920000000000005</v>
      </c>
      <c r="S177" s="34">
        <f t="shared" si="14"/>
        <v>24.368000000000002</v>
      </c>
    </row>
    <row r="178" spans="1:19" s="2" customFormat="1" ht="21.75" customHeight="1">
      <c r="A178" s="64" t="str">
        <f>'[3]процедуры'!$C$479</f>
        <v>А02.01.001</v>
      </c>
      <c r="B178" s="36" t="str">
        <f>'[3]процедуры'!$C$475</f>
        <v>Измерение массы тела</v>
      </c>
      <c r="C178" s="37">
        <f>'[3]процедуры'!$G$558</f>
        <v>20</v>
      </c>
      <c r="D178" s="38">
        <v>1</v>
      </c>
      <c r="E178" s="43">
        <f t="shared" si="10"/>
        <v>20</v>
      </c>
      <c r="F178" s="17">
        <f>'[3]процедуры'!$I$485*D178</f>
        <v>4.77</v>
      </c>
      <c r="G178" s="17">
        <f>'[3]процедуры'!$J$485*D178</f>
        <v>1.44</v>
      </c>
      <c r="H178" s="17"/>
      <c r="I178" s="17">
        <f>'[3]процедуры'!$L$485*D178</f>
        <v>0</v>
      </c>
      <c r="J178" s="17">
        <f>'[3]процедуры'!$M$485*D178</f>
        <v>0.04</v>
      </c>
      <c r="K178" s="31">
        <f t="shared" si="15"/>
        <v>6.249999999999999</v>
      </c>
      <c r="L178" s="17">
        <f>'[3]процедуры'!$O$485*D178</f>
        <v>2.86</v>
      </c>
      <c r="M178" s="17">
        <f>'[3]процедуры'!$P$485*D178</f>
        <v>0.86</v>
      </c>
      <c r="N178" s="17">
        <f>'[3]процедуры'!$Q$485*D178</f>
        <v>3.85</v>
      </c>
      <c r="O178" s="32">
        <f t="shared" si="11"/>
        <v>7.57</v>
      </c>
      <c r="P178" s="33">
        <f t="shared" si="12"/>
        <v>13.82</v>
      </c>
      <c r="Q178" s="17">
        <f>'[3]процедуры'!$T$485*D178</f>
        <v>6.18</v>
      </c>
      <c r="R178" s="34">
        <f>Q178*R11</f>
        <v>1.236</v>
      </c>
      <c r="S178" s="34">
        <f t="shared" si="14"/>
        <v>4.944</v>
      </c>
    </row>
    <row r="179" spans="1:19" s="2" customFormat="1" ht="21.75" customHeight="1">
      <c r="A179" s="64" t="str">
        <f>'[3]процедуры'!$C$575</f>
        <v>А11.12.009</v>
      </c>
      <c r="B179" s="36" t="str">
        <f>'[3]процедуры'!$C$571</f>
        <v>Взятие крови из периферической вены</v>
      </c>
      <c r="C179" s="37">
        <f>'[3]процедуры'!$G$647</f>
        <v>80</v>
      </c>
      <c r="D179" s="38">
        <v>1</v>
      </c>
      <c r="E179" s="43">
        <f aca="true" t="shared" si="16" ref="E179:E190">C179*D179</f>
        <v>80</v>
      </c>
      <c r="F179" s="17">
        <f>'[3]процедуры'!$I$581*D179</f>
        <v>14.14</v>
      </c>
      <c r="G179" s="17">
        <f>'[3]процедуры'!$J$581*D179</f>
        <v>4.27</v>
      </c>
      <c r="H179" s="17"/>
      <c r="I179" s="17">
        <f>'[3]процедуры'!$L$581*D179</f>
        <v>24.52</v>
      </c>
      <c r="J179" s="17">
        <f>'[3]процедуры'!$M$581*D179</f>
        <v>0</v>
      </c>
      <c r="K179" s="31">
        <f t="shared" si="15"/>
        <v>42.93</v>
      </c>
      <c r="L179" s="17">
        <f>'[3]процедуры'!$O$581*D179</f>
        <v>5.14</v>
      </c>
      <c r="M179" s="17">
        <f>'[3]процедуры'!$P$581*D179</f>
        <v>1.55</v>
      </c>
      <c r="N179" s="17">
        <f>'[3]процедуры'!$Q$581*D179</f>
        <v>6.93</v>
      </c>
      <c r="O179" s="32">
        <f t="shared" si="11"/>
        <v>13.62</v>
      </c>
      <c r="P179" s="33">
        <f t="shared" si="12"/>
        <v>56.55</v>
      </c>
      <c r="Q179" s="17">
        <f>'[3]процедуры'!$T$581*D179</f>
        <v>23.45</v>
      </c>
      <c r="R179" s="34">
        <f>Q179*R11</f>
        <v>4.69</v>
      </c>
      <c r="S179" s="34">
        <f t="shared" si="14"/>
        <v>18.759999999999998</v>
      </c>
    </row>
    <row r="180" spans="1:19" s="2" customFormat="1" ht="21.75" customHeight="1" hidden="1">
      <c r="A180" s="64"/>
      <c r="B180" s="44" t="str">
        <f>'[2]хирург. кабинет'!$C$10</f>
        <v>Удаление новообразование из влагалища</v>
      </c>
      <c r="C180" s="45"/>
      <c r="D180" s="46"/>
      <c r="E180" s="47">
        <f t="shared" si="16"/>
        <v>0</v>
      </c>
      <c r="F180" s="48">
        <f>'[2]хирург. кабинет'!I20*D180</f>
        <v>0</v>
      </c>
      <c r="G180" s="48">
        <f>'[2]хирург. кабинет'!J20*D180</f>
        <v>0</v>
      </c>
      <c r="H180" s="48"/>
      <c r="I180" s="48">
        <f>'[2]хирург. кабинет'!L20*D180</f>
        <v>0</v>
      </c>
      <c r="J180" s="48">
        <f>'[2]хирург. кабинет'!M20*D180</f>
        <v>0</v>
      </c>
      <c r="K180" s="31">
        <f t="shared" si="15"/>
        <v>0</v>
      </c>
      <c r="L180" s="17">
        <f>'[2]хирург. кабинет'!O20*D180</f>
        <v>0</v>
      </c>
      <c r="M180" s="17">
        <f>'[2]хирург. кабинет'!P20*D180</f>
        <v>0</v>
      </c>
      <c r="N180" s="17">
        <f>'[2]хирург. кабинет'!Q20*D180</f>
        <v>0</v>
      </c>
      <c r="O180" s="32">
        <f aca="true" t="shared" si="17" ref="O180:O190">L180+M180+N180</f>
        <v>0</v>
      </c>
      <c r="P180" s="33">
        <f aca="true" t="shared" si="18" ref="P180:P190">O180+K180</f>
        <v>0</v>
      </c>
      <c r="Q180" s="17">
        <f>'[2]хирург. кабинет'!T20*D180</f>
        <v>0</v>
      </c>
      <c r="R180" s="34">
        <f>Q180*R11</f>
        <v>0</v>
      </c>
      <c r="S180" s="34">
        <f t="shared" si="14"/>
        <v>0</v>
      </c>
    </row>
    <row r="181" spans="1:19" s="2" customFormat="1" ht="21.75" customHeight="1" hidden="1">
      <c r="A181" s="64"/>
      <c r="B181" s="44" t="str">
        <f>'[2]хирург. кабинет'!$C$104</f>
        <v>Электродиатермоконизация шейки матки</v>
      </c>
      <c r="C181" s="45"/>
      <c r="D181" s="46"/>
      <c r="E181" s="47">
        <f t="shared" si="16"/>
        <v>0</v>
      </c>
      <c r="F181" s="48">
        <f>'[2]хирург. кабинет'!I114*D181</f>
        <v>0</v>
      </c>
      <c r="G181" s="48">
        <f>'[2]хирург. кабинет'!J114*D181</f>
        <v>0</v>
      </c>
      <c r="H181" s="48"/>
      <c r="I181" s="48">
        <f>'[2]хирург. кабинет'!L114*D181</f>
        <v>0</v>
      </c>
      <c r="J181" s="48">
        <f>'[2]хирург. кабинет'!M114*D181</f>
        <v>0</v>
      </c>
      <c r="K181" s="31">
        <f t="shared" si="15"/>
        <v>0</v>
      </c>
      <c r="L181" s="17">
        <f>'[2]хирург. кабинет'!O114*D181</f>
        <v>0</v>
      </c>
      <c r="M181" s="17">
        <f>'[2]хирург. кабинет'!P114*D181</f>
        <v>0</v>
      </c>
      <c r="N181" s="17">
        <f>'[2]хирург. кабинет'!Q114*D181</f>
        <v>0</v>
      </c>
      <c r="O181" s="32">
        <f t="shared" si="17"/>
        <v>0</v>
      </c>
      <c r="P181" s="33">
        <f t="shared" si="18"/>
        <v>0</v>
      </c>
      <c r="Q181" s="17">
        <f>'[2]хирург. кабинет'!T114*D181</f>
        <v>0</v>
      </c>
      <c r="R181" s="34">
        <f>Q181*R11</f>
        <v>0</v>
      </c>
      <c r="S181" s="34">
        <f t="shared" si="14"/>
        <v>0</v>
      </c>
    </row>
    <row r="182" spans="1:19" s="2" customFormat="1" ht="21.75" customHeight="1">
      <c r="A182" s="64" t="str">
        <f>'[3]хирург. кабинет'!$C$202</f>
        <v>А16.20.036.003</v>
      </c>
      <c r="B182" s="36" t="str">
        <f>'[3]хирург. кабинет'!$C$198</f>
        <v>Радиоволновая терапия шейки матки</v>
      </c>
      <c r="C182" s="49">
        <f>'[3]хирург. кабинет'!$G$255</f>
        <v>1100.001375</v>
      </c>
      <c r="D182" s="50">
        <v>1</v>
      </c>
      <c r="E182" s="51">
        <f t="shared" si="16"/>
        <v>1100.001375</v>
      </c>
      <c r="F182" s="52">
        <f>'[3]хирург. кабинет'!$I$208*D182</f>
        <v>173.17000000000002</v>
      </c>
      <c r="G182" s="52">
        <f>'[3]хирург. кабинет'!$J$208*D182</f>
        <v>52.3</v>
      </c>
      <c r="H182" s="52"/>
      <c r="I182" s="52">
        <f>'[3]хирург. кабинет'!$L$208*D182</f>
        <v>400.411375</v>
      </c>
      <c r="J182" s="52">
        <f>'[3]хирург. кабинет'!$M$208*D182</f>
        <v>5.64</v>
      </c>
      <c r="K182" s="31">
        <f t="shared" si="15"/>
        <v>631.521375</v>
      </c>
      <c r="L182" s="17">
        <f>'[3]хирург. кабинет'!$O$208*D182</f>
        <v>71.3</v>
      </c>
      <c r="M182" s="17">
        <f>'[3]хирург. кабинет'!$P$208*D182</f>
        <v>21.53</v>
      </c>
      <c r="N182" s="17">
        <f>'[3]хирург. кабинет'!$Q$208*D182</f>
        <v>96.06</v>
      </c>
      <c r="O182" s="32">
        <f t="shared" si="17"/>
        <v>188.89</v>
      </c>
      <c r="P182" s="33">
        <f t="shared" si="18"/>
        <v>820.411375</v>
      </c>
      <c r="Q182" s="17">
        <f>'[3]хирург. кабинет'!$T$208*D182</f>
        <v>279.59</v>
      </c>
      <c r="R182" s="34">
        <f>Q182*R11</f>
        <v>55.918</v>
      </c>
      <c r="S182" s="34">
        <f t="shared" si="14"/>
        <v>223.67199999999997</v>
      </c>
    </row>
    <row r="183" spans="1:19" s="2" customFormat="1" ht="22.5" customHeight="1">
      <c r="A183" s="64" t="str">
        <f>'[3]хирург. кабинет'!$C$273</f>
        <v>А16.20.037</v>
      </c>
      <c r="B183" s="36" t="str">
        <f>'[3]хирург. кабинет'!$C$269</f>
        <v>Искусственное прерывание беременности (аборт)</v>
      </c>
      <c r="C183" s="49">
        <f>'[3]хирург. кабинет'!$G$325</f>
        <v>899.998</v>
      </c>
      <c r="D183" s="50">
        <v>1</v>
      </c>
      <c r="E183" s="51">
        <f t="shared" si="16"/>
        <v>899.998</v>
      </c>
      <c r="F183" s="52">
        <f>'[3]хирург. кабинет'!$I$279*D183</f>
        <v>115.45</v>
      </c>
      <c r="G183" s="52">
        <f>'[3]хирург. кабинет'!$J$279*D183</f>
        <v>34.87</v>
      </c>
      <c r="H183" s="52"/>
      <c r="I183" s="52">
        <f>'[3]хирург. кабинет'!$L$279*D183</f>
        <v>279.868</v>
      </c>
      <c r="J183" s="52">
        <f>'[3]хирург. кабинет'!$M$279*D183</f>
        <v>105.56</v>
      </c>
      <c r="K183" s="31">
        <f t="shared" si="15"/>
        <v>535.748</v>
      </c>
      <c r="L183" s="17">
        <f>'[3]хирург. кабинет'!$O$279*D183</f>
        <v>47.54</v>
      </c>
      <c r="M183" s="17">
        <f>'[3]хирург. кабинет'!$P$279*D183</f>
        <v>14.36</v>
      </c>
      <c r="N183" s="17">
        <f>'[3]хирург. кабинет'!$Q$279*D183</f>
        <v>64.04</v>
      </c>
      <c r="O183" s="32">
        <f t="shared" si="17"/>
        <v>125.94</v>
      </c>
      <c r="P183" s="33">
        <f t="shared" si="18"/>
        <v>661.6880000000001</v>
      </c>
      <c r="Q183" s="17">
        <f>'[3]хирург. кабинет'!$T$279*D183</f>
        <v>238.31</v>
      </c>
      <c r="R183" s="34">
        <f>Q183*R11</f>
        <v>47.662000000000006</v>
      </c>
      <c r="S183" s="34">
        <f t="shared" si="14"/>
        <v>190.648</v>
      </c>
    </row>
    <row r="184" spans="1:19" s="2" customFormat="1" ht="21.75" customHeight="1" hidden="1">
      <c r="A184" s="64" t="str">
        <f>'[3]хирург. кабинет'!$C$202</f>
        <v>А16.20.036.003</v>
      </c>
      <c r="B184" s="36" t="str">
        <f>'[2]хирург. кабинет'!$C$390</f>
        <v>Раздельное дигностическое выскабливание</v>
      </c>
      <c r="C184" s="49">
        <f>'[2]хирург. кабинет'!$G$450</f>
        <v>1799.9996999999998</v>
      </c>
      <c r="D184" s="50">
        <v>0</v>
      </c>
      <c r="E184" s="51">
        <f t="shared" si="16"/>
        <v>0</v>
      </c>
      <c r="F184" s="52">
        <f>'[2]хирург. кабинет'!I400*D184</f>
        <v>0</v>
      </c>
      <c r="G184" s="52">
        <f>'[2]хирург. кабинет'!J400*D184</f>
        <v>0</v>
      </c>
      <c r="H184" s="52"/>
      <c r="I184" s="52">
        <f>'[2]хирург. кабинет'!L400*D184</f>
        <v>0</v>
      </c>
      <c r="J184" s="52">
        <f>'[2]хирург. кабинет'!M400*D184</f>
        <v>0</v>
      </c>
      <c r="K184" s="31">
        <f t="shared" si="15"/>
        <v>0</v>
      </c>
      <c r="L184" s="17">
        <f>'[2]хирург. кабинет'!O400*D184</f>
        <v>0</v>
      </c>
      <c r="M184" s="17">
        <f>'[2]хирург. кабинет'!P400*D184</f>
        <v>0</v>
      </c>
      <c r="N184" s="17">
        <f>'[2]хирург. кабинет'!Q400*D184</f>
        <v>0</v>
      </c>
      <c r="O184" s="32">
        <f t="shared" si="17"/>
        <v>0</v>
      </c>
      <c r="P184" s="33">
        <f t="shared" si="18"/>
        <v>0</v>
      </c>
      <c r="Q184" s="17">
        <f>'[2]хирург. кабинет'!T400*D184</f>
        <v>0</v>
      </c>
      <c r="R184" s="34">
        <f>Q184*R11</f>
        <v>0</v>
      </c>
      <c r="S184" s="34">
        <f t="shared" si="14"/>
        <v>0</v>
      </c>
    </row>
    <row r="185" spans="1:19" s="2" customFormat="1" ht="21.75" customHeight="1">
      <c r="A185" s="64" t="str">
        <f>'[3]хирург. кабинет'!$C$418</f>
        <v>А11.20.015</v>
      </c>
      <c r="B185" s="36" t="str">
        <f>'[3]хирург. кабинет'!$C$414</f>
        <v>Удаление внутриматочной спирали</v>
      </c>
      <c r="C185" s="49">
        <f>'[3]хирург. кабинет'!$G$468</f>
        <v>700.003</v>
      </c>
      <c r="D185" s="38">
        <v>1</v>
      </c>
      <c r="E185" s="51">
        <f t="shared" si="16"/>
        <v>700.003</v>
      </c>
      <c r="F185" s="52">
        <f>'[3]хирург. кабинет'!$I$424*D185</f>
        <v>57.72</v>
      </c>
      <c r="G185" s="52">
        <f>'[3]хирург. кабинет'!$J$424*D185</f>
        <v>17.43</v>
      </c>
      <c r="H185" s="52"/>
      <c r="I185" s="52">
        <f>'[3]хирург. кабинет'!$L$424*D185</f>
        <v>398.593</v>
      </c>
      <c r="J185" s="52">
        <f>'[3]хирург. кабинет'!$M$424*D185</f>
        <v>52.5</v>
      </c>
      <c r="K185" s="31">
        <f t="shared" si="15"/>
        <v>526.243</v>
      </c>
      <c r="L185" s="17">
        <f>'[3]хирург. кабинет'!$O$424*D185</f>
        <v>23.77</v>
      </c>
      <c r="M185" s="17">
        <f>'[3]хирург. кабинет'!$P$424*D185</f>
        <v>7.18</v>
      </c>
      <c r="N185" s="17">
        <f>'[3]хирург. кабинет'!$Q$424*D185</f>
        <v>32.02</v>
      </c>
      <c r="O185" s="32">
        <f t="shared" si="17"/>
        <v>62.97</v>
      </c>
      <c r="P185" s="33">
        <f t="shared" si="18"/>
        <v>589.2130000000001</v>
      </c>
      <c r="Q185" s="17">
        <f>'[3]хирург. кабинет'!$T$424*D185</f>
        <v>110.79</v>
      </c>
      <c r="R185" s="34">
        <f>Q185*R11</f>
        <v>22.158</v>
      </c>
      <c r="S185" s="34">
        <f t="shared" si="14"/>
        <v>88.632</v>
      </c>
    </row>
    <row r="186" spans="1:19" s="2" customFormat="1" ht="21.75" customHeight="1">
      <c r="A186" s="64" t="str">
        <f>'[3]хирург. кабинет'!$C$486</f>
        <v>А11.20.014</v>
      </c>
      <c r="B186" s="36" t="str">
        <f>'[3]хирург. кабинет'!$C$482</f>
        <v>Введение внутриматочной спирали</v>
      </c>
      <c r="C186" s="49">
        <f>'[3]хирург. кабинет'!$G$535</f>
        <v>700.003</v>
      </c>
      <c r="D186" s="38">
        <v>1</v>
      </c>
      <c r="E186" s="51">
        <f t="shared" si="16"/>
        <v>700.003</v>
      </c>
      <c r="F186" s="52">
        <f>'[3]хирург. кабинет'!$I$492*D186</f>
        <v>57.72</v>
      </c>
      <c r="G186" s="52">
        <f>'[3]хирург. кабинет'!$J$492*D186</f>
        <v>17.43</v>
      </c>
      <c r="H186" s="52"/>
      <c r="I186" s="52">
        <f>'[3]хирург. кабинет'!$L$492*D186</f>
        <v>398.593</v>
      </c>
      <c r="J186" s="52">
        <f>'[3]хирург. кабинет'!$M$492*D186</f>
        <v>0.19</v>
      </c>
      <c r="K186" s="31">
        <f t="shared" si="15"/>
        <v>473.93300000000005</v>
      </c>
      <c r="L186" s="17">
        <f>'[3]хирург. кабинет'!$O$492*D186</f>
        <v>23.77</v>
      </c>
      <c r="M186" s="17">
        <f>'[3]хирург. кабинет'!$P$492*D186</f>
        <v>7.18</v>
      </c>
      <c r="N186" s="17">
        <f>'[3]хирург. кабинет'!$Q$492*D186</f>
        <v>32.02</v>
      </c>
      <c r="O186" s="32">
        <f t="shared" si="17"/>
        <v>62.97</v>
      </c>
      <c r="P186" s="33">
        <f t="shared" si="18"/>
        <v>536.903</v>
      </c>
      <c r="Q186" s="17">
        <f>'[3]хирург. кабинет'!$T$492*D186</f>
        <v>163.1</v>
      </c>
      <c r="R186" s="34">
        <f>Q186*R11</f>
        <v>32.62</v>
      </c>
      <c r="S186" s="34">
        <f t="shared" si="14"/>
        <v>130.48</v>
      </c>
    </row>
    <row r="187" spans="1:19" s="2" customFormat="1" ht="21.75" customHeight="1" hidden="1">
      <c r="A187" s="64" t="str">
        <f>'[3]хирург. кабинет'!$C$202</f>
        <v>А16.20.036.003</v>
      </c>
      <c r="B187" s="36" t="str">
        <f>'[2]хирург. кабинет'!$C$621</f>
        <v>Гистероскопия</v>
      </c>
      <c r="C187" s="45">
        <f>'[2]хирург. кабинет'!$G$679</f>
        <v>2999.9997000000003</v>
      </c>
      <c r="D187" s="38">
        <v>0</v>
      </c>
      <c r="E187" s="47">
        <f t="shared" si="16"/>
        <v>0</v>
      </c>
      <c r="F187" s="48">
        <f>'[2]хирург. кабинет'!I631*D187</f>
        <v>0</v>
      </c>
      <c r="G187" s="48">
        <f>'[2]хирург. кабинет'!J631*D187</f>
        <v>0</v>
      </c>
      <c r="H187" s="52"/>
      <c r="I187" s="48">
        <f>'[2]хирург. кабинет'!L631*D187</f>
        <v>0</v>
      </c>
      <c r="J187" s="48">
        <f>'[2]хирург. кабинет'!M631*D187</f>
        <v>0</v>
      </c>
      <c r="K187" s="31">
        <f t="shared" si="15"/>
        <v>0</v>
      </c>
      <c r="L187" s="17">
        <f>'[2]хирург. кабинет'!O631*D187</f>
        <v>0</v>
      </c>
      <c r="M187" s="17">
        <f>'[2]хирург. кабинет'!P631*D187</f>
        <v>0</v>
      </c>
      <c r="N187" s="17">
        <f>'[2]хирург. кабинет'!Q631*D187</f>
        <v>0</v>
      </c>
      <c r="O187" s="32">
        <f t="shared" si="17"/>
        <v>0</v>
      </c>
      <c r="P187" s="33">
        <f t="shared" si="18"/>
        <v>0</v>
      </c>
      <c r="Q187" s="17">
        <f>'[2]хирург. кабинет'!T631*D187</f>
        <v>0</v>
      </c>
      <c r="R187" s="34">
        <f>Q187*R11</f>
        <v>0</v>
      </c>
      <c r="S187" s="34">
        <f t="shared" si="14"/>
        <v>0</v>
      </c>
    </row>
    <row r="188" spans="1:19" s="2" customFormat="1" ht="21.75" customHeight="1">
      <c r="A188" s="64" t="str">
        <f>'[3]хирург. кабинет'!$C$626</f>
        <v>А03.20.001</v>
      </c>
      <c r="B188" s="36" t="str">
        <f>'[3]хирург. кабинет'!$C$622</f>
        <v>Кольпоскопия</v>
      </c>
      <c r="C188" s="49">
        <f>'[3]хирург. кабинет'!$G$676</f>
        <v>900.001375</v>
      </c>
      <c r="D188" s="50">
        <v>1</v>
      </c>
      <c r="E188" s="49">
        <f t="shared" si="16"/>
        <v>900.001375</v>
      </c>
      <c r="F188" s="52">
        <f>'[3]хирург. кабинет'!$I$632*D188</f>
        <v>131.56</v>
      </c>
      <c r="G188" s="52">
        <f>'[3]хирург. кабинет'!$J$632*D188</f>
        <v>39.73</v>
      </c>
      <c r="H188" s="52"/>
      <c r="I188" s="52">
        <f>'[3]хирург. кабинет'!$L$632*D188</f>
        <v>400.411375</v>
      </c>
      <c r="J188" s="52">
        <f>'[3]хирург. кабинет'!$M$632*D188</f>
        <v>3.34</v>
      </c>
      <c r="K188" s="31">
        <f t="shared" si="15"/>
        <v>575.041375</v>
      </c>
      <c r="L188" s="17">
        <f>'[3]хирург. кабинет'!$O$632*D188</f>
        <v>54.17</v>
      </c>
      <c r="M188" s="17">
        <f>'[3]хирург. кабинет'!$P$632*D188</f>
        <v>16.36</v>
      </c>
      <c r="N188" s="17">
        <f>'[3]хирург. кабинет'!$Q$632*D188</f>
        <v>72.98</v>
      </c>
      <c r="O188" s="32">
        <f t="shared" si="17"/>
        <v>143.51</v>
      </c>
      <c r="P188" s="33">
        <f t="shared" si="18"/>
        <v>718.551375</v>
      </c>
      <c r="Q188" s="17">
        <f>'[3]хирург. кабинет'!$T$632*D188</f>
        <v>181.45</v>
      </c>
      <c r="R188" s="34">
        <f>Q188*R11</f>
        <v>36.29</v>
      </c>
      <c r="S188" s="34">
        <f t="shared" si="14"/>
        <v>145.16</v>
      </c>
    </row>
    <row r="189" spans="1:19" s="2" customFormat="1" ht="21.75" customHeight="1" hidden="1">
      <c r="A189" s="64" t="str">
        <f>'[3]хирург. кабинет'!$C$202</f>
        <v>А16.20.036.003</v>
      </c>
      <c r="B189" s="36" t="str">
        <f>'[2]хирург. кабинет'!$C$763</f>
        <v>Криодекструкция шейки матки</v>
      </c>
      <c r="C189" s="45">
        <f>'[2]хирург. кабинет'!$G$821</f>
        <v>999.9999999999999</v>
      </c>
      <c r="D189" s="38">
        <v>0</v>
      </c>
      <c r="E189" s="45">
        <f t="shared" si="16"/>
        <v>0</v>
      </c>
      <c r="F189" s="48">
        <f>'[2]хирург. кабинет'!I773*D189</f>
        <v>0</v>
      </c>
      <c r="G189" s="48">
        <f>'[2]хирург. кабинет'!J773*D189</f>
        <v>0</v>
      </c>
      <c r="H189" s="52"/>
      <c r="I189" s="48">
        <f>'[2]хирург. кабинет'!L773*D189</f>
        <v>0</v>
      </c>
      <c r="J189" s="48">
        <f>'[2]хирург. кабинет'!M773*D189</f>
        <v>0</v>
      </c>
      <c r="K189" s="31">
        <f t="shared" si="15"/>
        <v>0</v>
      </c>
      <c r="L189" s="17">
        <f>'[2]хирург. кабинет'!O773*D189</f>
        <v>0</v>
      </c>
      <c r="M189" s="17">
        <f>'[2]хирург. кабинет'!P773*D189</f>
        <v>0</v>
      </c>
      <c r="N189" s="17">
        <f>'[2]хирург. кабинет'!Q773*E189</f>
        <v>0</v>
      </c>
      <c r="O189" s="32">
        <f t="shared" si="17"/>
        <v>0</v>
      </c>
      <c r="P189" s="33">
        <f t="shared" si="18"/>
        <v>0</v>
      </c>
      <c r="Q189" s="17">
        <f>'[2]хирург. кабинет'!T773*D189</f>
        <v>0</v>
      </c>
      <c r="R189" s="34">
        <f>Q189*R11</f>
        <v>0</v>
      </c>
      <c r="S189" s="34">
        <f t="shared" si="14"/>
        <v>0</v>
      </c>
    </row>
    <row r="190" spans="1:19" s="2" customFormat="1" ht="24.75" customHeight="1">
      <c r="A190" s="64" t="str">
        <f>'[3]хирург. кабинет'!$C$776</f>
        <v>А16.20.037</v>
      </c>
      <c r="B190" s="36" t="str">
        <f>'[3]хирург. кабинет'!$C$772</f>
        <v>Искусственное прерывание беременности (медикаментозное)</v>
      </c>
      <c r="C190" s="49">
        <f>'[3]хирург. кабинет'!$G$827</f>
        <v>2700</v>
      </c>
      <c r="D190" s="50">
        <v>1</v>
      </c>
      <c r="E190" s="49">
        <f t="shared" si="16"/>
        <v>2700</v>
      </c>
      <c r="F190" s="52">
        <f>'[3]хирург. кабинет'!$I$782*D190</f>
        <v>86.59</v>
      </c>
      <c r="G190" s="52">
        <f>'[3]хирург. кабинет'!$J$782*D190</f>
        <v>26.15</v>
      </c>
      <c r="H190" s="52"/>
      <c r="I190" s="52">
        <f>'[3]хирург. кабинет'!$L$782*D190</f>
        <v>1946.22</v>
      </c>
      <c r="J190" s="52">
        <f>'[3]хирург. кабинет'!$M$782*D190</f>
        <v>0</v>
      </c>
      <c r="K190" s="31">
        <f t="shared" si="15"/>
        <v>2058.96</v>
      </c>
      <c r="L190" s="17">
        <f>'[3]хирург. кабинет'!$O$782*D190</f>
        <v>35.65</v>
      </c>
      <c r="M190" s="17">
        <f>'[3]хирург. кабинет'!$P$782*D190</f>
        <v>10.77</v>
      </c>
      <c r="N190" s="17">
        <f>'[3]хирург. кабинет'!$Q$782*D190</f>
        <v>48.03</v>
      </c>
      <c r="O190" s="32">
        <f t="shared" si="17"/>
        <v>94.45</v>
      </c>
      <c r="P190" s="33">
        <f t="shared" si="18"/>
        <v>2153.41</v>
      </c>
      <c r="Q190" s="17">
        <f>'[3]хирург. кабинет'!$T$782*D190</f>
        <v>546.59</v>
      </c>
      <c r="R190" s="34">
        <f>Q190*R11</f>
        <v>109.31800000000001</v>
      </c>
      <c r="S190" s="34">
        <f t="shared" si="14"/>
        <v>437.27200000000005</v>
      </c>
    </row>
    <row r="191" spans="1:5" s="2" customFormat="1" ht="15">
      <c r="A191" s="63"/>
      <c r="C191" s="1"/>
      <c r="D191" s="1"/>
      <c r="E191" s="1"/>
    </row>
    <row r="193" spans="1:2" ht="15">
      <c r="A193" s="79" t="s">
        <v>30</v>
      </c>
      <c r="B193" s="79"/>
    </row>
  </sheetData>
  <sheetProtection selectLockedCells="1" selectUnlockedCells="1"/>
  <mergeCells count="7">
    <mergeCell ref="A193:B193"/>
    <mergeCell ref="A13:C13"/>
    <mergeCell ref="A16:C16"/>
    <mergeCell ref="A78:C78"/>
    <mergeCell ref="A97:C97"/>
    <mergeCell ref="A102:C102"/>
    <mergeCell ref="A151:C151"/>
  </mergeCells>
  <printOptions/>
  <pageMargins left="0.2755905511811024" right="0.31496062992125984" top="0.31496062992125984" bottom="0.2362204724409449" header="0.5118110236220472" footer="0.5118110236220472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2018-03-26T14:19:49Z</cp:lastPrinted>
  <dcterms:modified xsi:type="dcterms:W3CDTF">2019-09-12T08:57:00Z</dcterms:modified>
  <cp:category/>
  <cp:version/>
  <cp:contentType/>
  <cp:contentStatus/>
</cp:coreProperties>
</file>